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2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.sharepoint.com/sites/CNCC461/Shared Documents/General/Horarios/"/>
    </mc:Choice>
  </mc:AlternateContent>
  <xr:revisionPtr revIDLastSave="452" documentId="121_{59491B05-65AE-4027-8086-FE043DA9DF30}" xr6:coauthVersionLast="47" xr6:coauthVersionMax="47" xr10:uidLastSave="{7BD18332-5EC1-4A06-B811-158A8C4265B8}"/>
  <bookViews>
    <workbookView xWindow="-110" yWindow="-110" windowWidth="19200" windowHeight="9020" firstSheet="22" activeTab="26" xr2:uid="{DB69A9A8-57D2-4F36-BC6D-E1DAECB3AFE3}"/>
  </bookViews>
  <sheets>
    <sheet name="1 Dic-22 a 7-ene-23" sheetId="1" r:id="rId1"/>
    <sheet name="5-feb-24 a 3-mar-24" sheetId="9" r:id="rId2"/>
    <sheet name="8-ene-23 a 4-feb-23" sheetId="8" r:id="rId3"/>
    <sheet name="4-mar-24 a 31-mar-24" sheetId="10" r:id="rId4"/>
    <sheet name="Abril´24" sheetId="11" r:id="rId5"/>
    <sheet name="Mayo´24" sheetId="12" r:id="rId6"/>
    <sheet name="Junio´24" sheetId="13" r:id="rId7"/>
    <sheet name="Julio´24" sheetId="15" r:id="rId8"/>
    <sheet name="Agosto´24" sheetId="16" r:id="rId9"/>
    <sheet name="Septiembre'24 " sheetId="17" r:id="rId10"/>
    <sheet name="Contactos" sheetId="7" state="hidden" r:id="rId11"/>
    <sheet name="Noviembre'24" sheetId="21" r:id="rId12"/>
    <sheet name="Octubre'24 " sheetId="18" r:id="rId13"/>
    <sheet name="Diciembre24" sheetId="22" r:id="rId14"/>
    <sheet name="Febrero" sheetId="25" r:id="rId15"/>
    <sheet name="Enero" sheetId="23" r:id="rId16"/>
    <sheet name="Marzo" sheetId="26" r:id="rId17"/>
    <sheet name="Abril" sheetId="27" r:id="rId18"/>
    <sheet name="Mayo " sheetId="29" r:id="rId19"/>
    <sheet name="Junio" sheetId="30" r:id="rId20"/>
    <sheet name="Julio" sheetId="31" r:id="rId21"/>
    <sheet name="Agosto" sheetId="32" r:id="rId22"/>
    <sheet name="Septiembre" sheetId="33" r:id="rId23"/>
    <sheet name="Octubre" sheetId="34" r:id="rId24"/>
    <sheet name="Noviembre" sheetId="35" r:id="rId25"/>
    <sheet name="Diciembre" sheetId="36" r:id="rId26"/>
    <sheet name="Enero 2026" sheetId="38" r:id="rId27"/>
    <sheet name="Feb Provisional" sheetId="39" r:id="rId28"/>
    <sheet name="Hoja1" sheetId="37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8" l="1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U21" i="33"/>
  <c r="V21" i="33"/>
  <c r="W21" i="33"/>
  <c r="X21" i="33"/>
  <c r="Y21" i="33"/>
  <c r="Z21" i="33"/>
  <c r="AA21" i="33"/>
  <c r="AB21" i="33"/>
  <c r="AC21" i="33"/>
  <c r="AD21" i="33"/>
  <c r="AE21" i="33"/>
  <c r="AF21" i="33"/>
  <c r="AG21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T22" i="33"/>
  <c r="U22" i="33"/>
  <c r="V22" i="33"/>
  <c r="W22" i="33"/>
  <c r="X22" i="33"/>
  <c r="Y22" i="33"/>
  <c r="Z22" i="33"/>
  <c r="AA22" i="33"/>
  <c r="AB22" i="33"/>
  <c r="AC22" i="33"/>
  <c r="AD22" i="33"/>
  <c r="AE22" i="33"/>
  <c r="AF22" i="33"/>
  <c r="AG22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E25" i="39"/>
  <c r="D25" i="39"/>
  <c r="E24" i="39"/>
  <c r="D24" i="39"/>
  <c r="E23" i="39"/>
  <c r="D23" i="39"/>
  <c r="E22" i="39"/>
  <c r="D22" i="39"/>
  <c r="E21" i="39"/>
  <c r="D21" i="39"/>
  <c r="E20" i="39"/>
  <c r="D20" i="39"/>
  <c r="E19" i="39"/>
  <c r="D19" i="39"/>
  <c r="E18" i="39"/>
  <c r="D18" i="39"/>
  <c r="AF19" i="38"/>
  <c r="AG19" i="38"/>
  <c r="AH19" i="38"/>
  <c r="AF20" i="38"/>
  <c r="AG20" i="38"/>
  <c r="AH20" i="38"/>
  <c r="AF21" i="38"/>
  <c r="AG21" i="38"/>
  <c r="AH21" i="38"/>
  <c r="AF22" i="38"/>
  <c r="AG22" i="38"/>
  <c r="AH22" i="38"/>
  <c r="AF23" i="38"/>
  <c r="AG23" i="38"/>
  <c r="AH23" i="38"/>
  <c r="AF24" i="38"/>
  <c r="AG24" i="38"/>
  <c r="AH24" i="38"/>
  <c r="AF25" i="38"/>
  <c r="AG25" i="38"/>
  <c r="AH25" i="38"/>
  <c r="AE25" i="38"/>
  <c r="AD25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AE24" i="38"/>
  <c r="AD24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AE23" i="38"/>
  <c r="AD23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AE22" i="38"/>
  <c r="AD22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AE21" i="38"/>
  <c r="AD21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AE20" i="38"/>
  <c r="AD20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AE19" i="38"/>
  <c r="AD19" i="38"/>
  <c r="AC19" i="38"/>
  <c r="AB19" i="38"/>
  <c r="AA19" i="38"/>
  <c r="Z19" i="38"/>
  <c r="Y19" i="38"/>
  <c r="Y18" i="38" s="1"/>
  <c r="X19" i="38"/>
  <c r="X18" i="38" s="1"/>
  <c r="W19" i="38"/>
  <c r="V19" i="38"/>
  <c r="U19" i="38"/>
  <c r="T19" i="38"/>
  <c r="S19" i="38"/>
  <c r="R19" i="38"/>
  <c r="Q19" i="38"/>
  <c r="P19" i="38"/>
  <c r="N19" i="38"/>
  <c r="M19" i="38"/>
  <c r="L19" i="38"/>
  <c r="K19" i="38"/>
  <c r="J19" i="38"/>
  <c r="I19" i="38"/>
  <c r="H19" i="38"/>
  <c r="G19" i="38"/>
  <c r="F19" i="38"/>
  <c r="E19" i="38"/>
  <c r="D19" i="38"/>
  <c r="AE18" i="38"/>
  <c r="AD18" i="38"/>
  <c r="AC18" i="38"/>
  <c r="AB18" i="38"/>
  <c r="AA18" i="38"/>
  <c r="Z18" i="38"/>
  <c r="W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4" i="30"/>
  <c r="AF19" i="36"/>
  <c r="AG19" i="36"/>
  <c r="AH19" i="36"/>
  <c r="AF20" i="36"/>
  <c r="AG20" i="36"/>
  <c r="AH20" i="36"/>
  <c r="AF21" i="36"/>
  <c r="AG21" i="36"/>
  <c r="AH21" i="36"/>
  <c r="AF22" i="36"/>
  <c r="AG22" i="36"/>
  <c r="AH22" i="36"/>
  <c r="AF23" i="36"/>
  <c r="AG23" i="36"/>
  <c r="AH23" i="36"/>
  <c r="AF24" i="36"/>
  <c r="AG24" i="36"/>
  <c r="AH24" i="36"/>
  <c r="AF25" i="36"/>
  <c r="AG25" i="36"/>
  <c r="AH25" i="36"/>
  <c r="AE25" i="36"/>
  <c r="AD25" i="36"/>
  <c r="AC25" i="36"/>
  <c r="AB25" i="36"/>
  <c r="AA25" i="36"/>
  <c r="Z25" i="36"/>
  <c r="Y25" i="36"/>
  <c r="X25" i="36"/>
  <c r="W25" i="36"/>
  <c r="V25" i="36"/>
  <c r="U25" i="36"/>
  <c r="T25" i="36"/>
  <c r="S25" i="36"/>
  <c r="R25" i="36"/>
  <c r="Q25" i="36"/>
  <c r="P25" i="36"/>
  <c r="O25" i="36"/>
  <c r="N25" i="36"/>
  <c r="M25" i="36"/>
  <c r="L25" i="36"/>
  <c r="K25" i="36"/>
  <c r="J25" i="36"/>
  <c r="I25" i="36"/>
  <c r="H25" i="36"/>
  <c r="G25" i="36"/>
  <c r="F25" i="36"/>
  <c r="E25" i="36"/>
  <c r="D25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R24" i="36"/>
  <c r="Q24" i="36"/>
  <c r="P24" i="36"/>
  <c r="O24" i="36"/>
  <c r="N24" i="36"/>
  <c r="M24" i="36"/>
  <c r="L24" i="36"/>
  <c r="K24" i="36"/>
  <c r="J24" i="36"/>
  <c r="I24" i="36"/>
  <c r="H24" i="36"/>
  <c r="G24" i="36"/>
  <c r="F24" i="36"/>
  <c r="E24" i="36"/>
  <c r="D24" i="36"/>
  <c r="AE23" i="36"/>
  <c r="AD23" i="36"/>
  <c r="AC23" i="36"/>
  <c r="AB23" i="36"/>
  <c r="AA23" i="36"/>
  <c r="Z23" i="36"/>
  <c r="Y23" i="36"/>
  <c r="X23" i="36"/>
  <c r="W23" i="36"/>
  <c r="V23" i="36"/>
  <c r="U23" i="36"/>
  <c r="T23" i="36"/>
  <c r="S23" i="36"/>
  <c r="R23" i="36"/>
  <c r="Q23" i="36"/>
  <c r="P23" i="36"/>
  <c r="O23" i="36"/>
  <c r="N23" i="36"/>
  <c r="M23" i="36"/>
  <c r="L23" i="36"/>
  <c r="K23" i="36"/>
  <c r="J23" i="36"/>
  <c r="I23" i="36"/>
  <c r="H23" i="36"/>
  <c r="G23" i="36"/>
  <c r="F23" i="36"/>
  <c r="E23" i="36"/>
  <c r="D23" i="36"/>
  <c r="AE22" i="36"/>
  <c r="AD22" i="36"/>
  <c r="AC22" i="36"/>
  <c r="AB22" i="36"/>
  <c r="AA22" i="36"/>
  <c r="Z22" i="36"/>
  <c r="Y22" i="36"/>
  <c r="X22" i="36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D22" i="36"/>
  <c r="AE21" i="36"/>
  <c r="AD21" i="36"/>
  <c r="AC21" i="36"/>
  <c r="AB21" i="36"/>
  <c r="AA21" i="36"/>
  <c r="Z21" i="36"/>
  <c r="Y21" i="36"/>
  <c r="X21" i="36"/>
  <c r="W21" i="36"/>
  <c r="V21" i="36"/>
  <c r="U21" i="36"/>
  <c r="T21" i="36"/>
  <c r="S21" i="36"/>
  <c r="R21" i="36"/>
  <c r="Q21" i="36"/>
  <c r="P21" i="36"/>
  <c r="O21" i="36"/>
  <c r="N21" i="36"/>
  <c r="M21" i="36"/>
  <c r="L21" i="36"/>
  <c r="K21" i="36"/>
  <c r="J21" i="36"/>
  <c r="I21" i="36"/>
  <c r="H21" i="36"/>
  <c r="G21" i="36"/>
  <c r="F21" i="36"/>
  <c r="E21" i="36"/>
  <c r="D21" i="36"/>
  <c r="AE20" i="36"/>
  <c r="AD20" i="36"/>
  <c r="AC20" i="36"/>
  <c r="AB20" i="36"/>
  <c r="AA20" i="36"/>
  <c r="Z20" i="36"/>
  <c r="Y20" i="36"/>
  <c r="X20" i="36"/>
  <c r="W20" i="36"/>
  <c r="V20" i="36"/>
  <c r="U20" i="36"/>
  <c r="T20" i="36"/>
  <c r="S20" i="36"/>
  <c r="R20" i="36"/>
  <c r="Q20" i="36"/>
  <c r="P20" i="36"/>
  <c r="O20" i="36"/>
  <c r="N20" i="36"/>
  <c r="M20" i="36"/>
  <c r="L20" i="36"/>
  <c r="K20" i="36"/>
  <c r="J20" i="36"/>
  <c r="I20" i="36"/>
  <c r="H20" i="36"/>
  <c r="G20" i="36"/>
  <c r="F20" i="36"/>
  <c r="E20" i="36"/>
  <c r="D20" i="36"/>
  <c r="AE19" i="36"/>
  <c r="AD19" i="36"/>
  <c r="AC19" i="36"/>
  <c r="AB19" i="36"/>
  <c r="AA19" i="36"/>
  <c r="Z19" i="36"/>
  <c r="Y19" i="36"/>
  <c r="X19" i="36"/>
  <c r="W19" i="36"/>
  <c r="V19" i="36"/>
  <c r="U19" i="36"/>
  <c r="T19" i="36"/>
  <c r="S19" i="36"/>
  <c r="R19" i="36"/>
  <c r="Q19" i="36"/>
  <c r="P19" i="36"/>
  <c r="O19" i="36"/>
  <c r="N19" i="36"/>
  <c r="M19" i="36"/>
  <c r="L19" i="36"/>
  <c r="K19" i="36"/>
  <c r="J19" i="36"/>
  <c r="I19" i="36"/>
  <c r="H19" i="36"/>
  <c r="G19" i="36"/>
  <c r="F19" i="36"/>
  <c r="E19" i="36"/>
  <c r="D19" i="36"/>
  <c r="AE18" i="36"/>
  <c r="AD18" i="36"/>
  <c r="AC18" i="36"/>
  <c r="AB18" i="36"/>
  <c r="AA18" i="36"/>
  <c r="Z18" i="36"/>
  <c r="Y18" i="36"/>
  <c r="X18" i="36"/>
  <c r="W18" i="36"/>
  <c r="V18" i="36"/>
  <c r="U18" i="36"/>
  <c r="T18" i="36"/>
  <c r="S18" i="36"/>
  <c r="R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AG24" i="35"/>
  <c r="AF19" i="35"/>
  <c r="AG19" i="35"/>
  <c r="AF20" i="35"/>
  <c r="AG20" i="35"/>
  <c r="AF21" i="35"/>
  <c r="AG21" i="35"/>
  <c r="AF22" i="35"/>
  <c r="AG22" i="35"/>
  <c r="AF23" i="35"/>
  <c r="AG23" i="35"/>
  <c r="AF24" i="35"/>
  <c r="AF25" i="35"/>
  <c r="AG25" i="35"/>
  <c r="AG20" i="34"/>
  <c r="AH20" i="34"/>
  <c r="AG21" i="34"/>
  <c r="AH21" i="34"/>
  <c r="AG22" i="34"/>
  <c r="AH22" i="34"/>
  <c r="AG23" i="34"/>
  <c r="AH23" i="34"/>
  <c r="AG24" i="34"/>
  <c r="AH24" i="34"/>
  <c r="AG25" i="34"/>
  <c r="AH25" i="34"/>
  <c r="AG26" i="34"/>
  <c r="AH26" i="34"/>
  <c r="AD19" i="35"/>
  <c r="AE19" i="35"/>
  <c r="AD20" i="35"/>
  <c r="AE20" i="35"/>
  <c r="AD21" i="35"/>
  <c r="AE21" i="35"/>
  <c r="AD22" i="35"/>
  <c r="AE22" i="35"/>
  <c r="AD23" i="35"/>
  <c r="AE23" i="35"/>
  <c r="AD24" i="35"/>
  <c r="AE24" i="35"/>
  <c r="AD25" i="35"/>
  <c r="AE25" i="35"/>
  <c r="AC25" i="35"/>
  <c r="AB25" i="35"/>
  <c r="AA25" i="35"/>
  <c r="Z25" i="35"/>
  <c r="Y25" i="35"/>
  <c r="X25" i="35"/>
  <c r="W25" i="35"/>
  <c r="V25" i="35"/>
  <c r="U25" i="35"/>
  <c r="T25" i="35"/>
  <c r="S25" i="35"/>
  <c r="R25" i="35"/>
  <c r="Q25" i="35"/>
  <c r="P25" i="35"/>
  <c r="O25" i="35"/>
  <c r="N25" i="35"/>
  <c r="M25" i="35"/>
  <c r="L25" i="35"/>
  <c r="K25" i="35"/>
  <c r="J25" i="35"/>
  <c r="I25" i="35"/>
  <c r="H25" i="35"/>
  <c r="G25" i="35"/>
  <c r="F25" i="35"/>
  <c r="E25" i="35"/>
  <c r="D25" i="35"/>
  <c r="AC24" i="35"/>
  <c r="AB24" i="35"/>
  <c r="AA24" i="35"/>
  <c r="Z24" i="35"/>
  <c r="Y24" i="35"/>
  <c r="X24" i="35"/>
  <c r="W24" i="35"/>
  <c r="V24" i="35"/>
  <c r="U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AC23" i="35"/>
  <c r="AB23" i="35"/>
  <c r="AA23" i="35"/>
  <c r="Z23" i="35"/>
  <c r="Y23" i="35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AC22" i="35"/>
  <c r="AB22" i="35"/>
  <c r="AA22" i="35"/>
  <c r="Z22" i="35"/>
  <c r="Y22" i="35"/>
  <c r="X22" i="35"/>
  <c r="W22" i="35"/>
  <c r="V22" i="35"/>
  <c r="U22" i="35"/>
  <c r="T22" i="35"/>
  <c r="S22" i="35"/>
  <c r="R22" i="35"/>
  <c r="Q22" i="35"/>
  <c r="P22" i="35"/>
  <c r="O22" i="35"/>
  <c r="N22" i="35"/>
  <c r="M22" i="35"/>
  <c r="L22" i="35"/>
  <c r="K22" i="35"/>
  <c r="J22" i="35"/>
  <c r="I22" i="35"/>
  <c r="H22" i="35"/>
  <c r="G22" i="35"/>
  <c r="F22" i="35"/>
  <c r="E22" i="35"/>
  <c r="D22" i="35"/>
  <c r="AC21" i="35"/>
  <c r="AB21" i="35"/>
  <c r="AA21" i="35"/>
  <c r="Z21" i="35"/>
  <c r="Y21" i="35"/>
  <c r="X21" i="35"/>
  <c r="W21" i="35"/>
  <c r="V21" i="35"/>
  <c r="U21" i="35"/>
  <c r="T21" i="35"/>
  <c r="S21" i="35"/>
  <c r="R21" i="35"/>
  <c r="Q21" i="35"/>
  <c r="P21" i="35"/>
  <c r="O21" i="35"/>
  <c r="N21" i="35"/>
  <c r="M21" i="35"/>
  <c r="L21" i="35"/>
  <c r="K21" i="35"/>
  <c r="J21" i="35"/>
  <c r="I21" i="35"/>
  <c r="H21" i="35"/>
  <c r="G21" i="35"/>
  <c r="F21" i="35"/>
  <c r="E21" i="35"/>
  <c r="D21" i="35"/>
  <c r="AC20" i="35"/>
  <c r="AB20" i="35"/>
  <c r="AA20" i="35"/>
  <c r="Z20" i="35"/>
  <c r="Y20" i="35"/>
  <c r="X20" i="35"/>
  <c r="W20" i="35"/>
  <c r="V20" i="35"/>
  <c r="U20" i="35"/>
  <c r="T20" i="35"/>
  <c r="S20" i="35"/>
  <c r="R20" i="35"/>
  <c r="Q20" i="35"/>
  <c r="P20" i="35"/>
  <c r="O20" i="35"/>
  <c r="N20" i="35"/>
  <c r="M20" i="35"/>
  <c r="L20" i="35"/>
  <c r="K20" i="35"/>
  <c r="J20" i="35"/>
  <c r="I20" i="35"/>
  <c r="H20" i="35"/>
  <c r="G20" i="35"/>
  <c r="F20" i="35"/>
  <c r="E20" i="35"/>
  <c r="D20" i="35"/>
  <c r="AC19" i="35"/>
  <c r="AB19" i="35"/>
  <c r="AA19" i="35"/>
  <c r="Z19" i="35"/>
  <c r="Y19" i="35"/>
  <c r="X19" i="35"/>
  <c r="W19" i="35"/>
  <c r="V19" i="35"/>
  <c r="U19" i="35"/>
  <c r="T19" i="35"/>
  <c r="S19" i="35"/>
  <c r="R19" i="35"/>
  <c r="Q19" i="35"/>
  <c r="P19" i="35"/>
  <c r="O19" i="35"/>
  <c r="O18" i="35" s="1"/>
  <c r="N19" i="35"/>
  <c r="M19" i="35"/>
  <c r="M18" i="35" s="1"/>
  <c r="L19" i="35"/>
  <c r="K19" i="35"/>
  <c r="J19" i="35"/>
  <c r="I19" i="35"/>
  <c r="H19" i="35"/>
  <c r="G19" i="35"/>
  <c r="F19" i="35"/>
  <c r="E19" i="35"/>
  <c r="D19" i="35"/>
  <c r="AC18" i="35"/>
  <c r="AB18" i="35"/>
  <c r="AA18" i="35"/>
  <c r="Z18" i="35"/>
  <c r="Y18" i="35"/>
  <c r="X18" i="35"/>
  <c r="W18" i="35"/>
  <c r="V18" i="35"/>
  <c r="U18" i="35"/>
  <c r="T18" i="35"/>
  <c r="S18" i="35"/>
  <c r="R18" i="35"/>
  <c r="Q18" i="35"/>
  <c r="P18" i="35"/>
  <c r="I18" i="35"/>
  <c r="H18" i="35"/>
  <c r="G18" i="35"/>
  <c r="F18" i="35"/>
  <c r="E18" i="35"/>
  <c r="D18" i="35"/>
  <c r="AF20" i="34"/>
  <c r="AF21" i="34"/>
  <c r="AF22" i="34"/>
  <c r="AF23" i="34"/>
  <c r="AF24" i="34"/>
  <c r="AF25" i="34"/>
  <c r="AF26" i="34"/>
  <c r="AE26" i="34"/>
  <c r="AD26" i="34"/>
  <c r="AC26" i="34"/>
  <c r="AB26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O26" i="34"/>
  <c r="N26" i="34"/>
  <c r="M26" i="34"/>
  <c r="L26" i="34"/>
  <c r="K26" i="34"/>
  <c r="J26" i="34"/>
  <c r="I26" i="34"/>
  <c r="H26" i="34"/>
  <c r="G26" i="34"/>
  <c r="F26" i="34"/>
  <c r="E26" i="34"/>
  <c r="D26" i="34"/>
  <c r="AE25" i="34"/>
  <c r="AD25" i="34"/>
  <c r="AC25" i="34"/>
  <c r="AB25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O25" i="34"/>
  <c r="N25" i="34"/>
  <c r="M25" i="34"/>
  <c r="L25" i="34"/>
  <c r="K25" i="34"/>
  <c r="J25" i="34"/>
  <c r="I25" i="34"/>
  <c r="H25" i="34"/>
  <c r="G25" i="34"/>
  <c r="F25" i="34"/>
  <c r="E25" i="34"/>
  <c r="D25" i="34"/>
  <c r="AE24" i="34"/>
  <c r="AD24" i="34"/>
  <c r="AC24" i="34"/>
  <c r="AB24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AE23" i="34"/>
  <c r="AD23" i="34"/>
  <c r="AC23" i="34"/>
  <c r="AB23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AE22" i="34"/>
  <c r="AD22" i="34"/>
  <c r="AC22" i="34"/>
  <c r="AB22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O22" i="34"/>
  <c r="N22" i="34"/>
  <c r="M22" i="34"/>
  <c r="L22" i="34"/>
  <c r="K22" i="34"/>
  <c r="J22" i="34"/>
  <c r="I22" i="34"/>
  <c r="H22" i="34"/>
  <c r="G22" i="34"/>
  <c r="F22" i="34"/>
  <c r="E22" i="34"/>
  <c r="D22" i="34"/>
  <c r="AE21" i="34"/>
  <c r="AD21" i="34"/>
  <c r="AC21" i="34"/>
  <c r="AB21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O21" i="34"/>
  <c r="N21" i="34"/>
  <c r="M21" i="34"/>
  <c r="L21" i="34"/>
  <c r="K21" i="34"/>
  <c r="J21" i="34"/>
  <c r="I21" i="34"/>
  <c r="H21" i="34"/>
  <c r="G21" i="34"/>
  <c r="F21" i="34"/>
  <c r="E21" i="34"/>
  <c r="D21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O20" i="34"/>
  <c r="N20" i="34"/>
  <c r="M20" i="34"/>
  <c r="L20" i="34"/>
  <c r="K20" i="34"/>
  <c r="J20" i="34"/>
  <c r="I20" i="34"/>
  <c r="H20" i="34"/>
  <c r="G20" i="34"/>
  <c r="F20" i="34"/>
  <c r="E20" i="34"/>
  <c r="D20" i="34"/>
  <c r="AE19" i="34"/>
  <c r="AD19" i="34"/>
  <c r="AC19" i="34"/>
  <c r="AB19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O19" i="34"/>
  <c r="N19" i="34"/>
  <c r="M19" i="34"/>
  <c r="L19" i="34"/>
  <c r="K19" i="34"/>
  <c r="J19" i="34"/>
  <c r="I19" i="34"/>
  <c r="H19" i="34"/>
  <c r="G19" i="34"/>
  <c r="F19" i="34"/>
  <c r="E19" i="34"/>
  <c r="D19" i="34"/>
  <c r="G26" i="33"/>
  <c r="F26" i="33"/>
  <c r="E26" i="33"/>
  <c r="D26" i="33"/>
  <c r="G25" i="33"/>
  <c r="F25" i="33"/>
  <c r="E25" i="33"/>
  <c r="D25" i="33"/>
  <c r="G24" i="33"/>
  <c r="F24" i="33"/>
  <c r="E24" i="33"/>
  <c r="D24" i="33"/>
  <c r="G23" i="33"/>
  <c r="F23" i="33"/>
  <c r="E23" i="33"/>
  <c r="D23" i="33"/>
  <c r="G22" i="33"/>
  <c r="F22" i="33"/>
  <c r="E22" i="33"/>
  <c r="D22" i="33"/>
  <c r="G21" i="33"/>
  <c r="F21" i="33"/>
  <c r="E21" i="33"/>
  <c r="D21" i="33"/>
  <c r="G20" i="33"/>
  <c r="F20" i="33"/>
  <c r="E20" i="33"/>
  <c r="D20" i="33"/>
  <c r="G19" i="33"/>
  <c r="F19" i="33"/>
  <c r="E19" i="33"/>
  <c r="D19" i="33"/>
  <c r="AF19" i="32"/>
  <c r="AG19" i="32"/>
  <c r="AH19" i="32"/>
  <c r="AF20" i="32"/>
  <c r="AG20" i="32"/>
  <c r="AH20" i="32"/>
  <c r="AF21" i="32"/>
  <c r="AG21" i="32"/>
  <c r="AH21" i="32"/>
  <c r="AF22" i="32"/>
  <c r="AG22" i="32"/>
  <c r="AH22" i="32"/>
  <c r="AF23" i="32"/>
  <c r="AG23" i="32"/>
  <c r="AH23" i="32"/>
  <c r="AF24" i="32"/>
  <c r="AG24" i="32"/>
  <c r="AH24" i="32"/>
  <c r="AF25" i="32"/>
  <c r="AG25" i="32"/>
  <c r="AH25" i="32"/>
  <c r="F44" i="32"/>
  <c r="E44" i="32"/>
  <c r="I44" i="32" s="1"/>
  <c r="F43" i="32"/>
  <c r="E43" i="32"/>
  <c r="I43" i="32" s="1"/>
  <c r="F42" i="32"/>
  <c r="E42" i="32"/>
  <c r="I42" i="32" s="1"/>
  <c r="F41" i="32"/>
  <c r="E41" i="32"/>
  <c r="I41" i="32" s="1"/>
  <c r="F40" i="32"/>
  <c r="E40" i="32"/>
  <c r="I40" i="32" s="1"/>
  <c r="I37" i="32"/>
  <c r="I36" i="32"/>
  <c r="I35" i="32"/>
  <c r="I34" i="32"/>
  <c r="I33" i="32"/>
  <c r="I32" i="32"/>
  <c r="I31" i="32"/>
  <c r="I30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F25" i="32"/>
  <c r="E25" i="32"/>
  <c r="D25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F23" i="32"/>
  <c r="E23" i="32"/>
  <c r="D23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T18" i="32" s="1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F22" i="32"/>
  <c r="E22" i="32"/>
  <c r="D22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F21" i="32"/>
  <c r="E21" i="32"/>
  <c r="D21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AE19" i="32"/>
  <c r="AD19" i="32"/>
  <c r="AD18" i="32" s="1"/>
  <c r="AC19" i="32"/>
  <c r="AC18" i="32" s="1"/>
  <c r="AB19" i="32"/>
  <c r="AB18" i="32" s="1"/>
  <c r="AA19" i="32"/>
  <c r="Z19" i="32"/>
  <c r="Y19" i="32"/>
  <c r="Y18" i="32" s="1"/>
  <c r="X19" i="32"/>
  <c r="X18" i="32" s="1"/>
  <c r="W19" i="32"/>
  <c r="V19" i="32"/>
  <c r="U19" i="32"/>
  <c r="T19" i="32"/>
  <c r="S19" i="32"/>
  <c r="R19" i="32"/>
  <c r="Q19" i="32"/>
  <c r="P19" i="32"/>
  <c r="P18" i="32" s="1"/>
  <c r="O19" i="32"/>
  <c r="N19" i="32"/>
  <c r="M19" i="32"/>
  <c r="L19" i="32"/>
  <c r="K19" i="32"/>
  <c r="J19" i="32"/>
  <c r="I19" i="32"/>
  <c r="H19" i="32"/>
  <c r="G19" i="32"/>
  <c r="F19" i="32"/>
  <c r="E19" i="32"/>
  <c r="D19" i="32"/>
  <c r="D18" i="32" s="1"/>
  <c r="AE18" i="32"/>
  <c r="AA18" i="32"/>
  <c r="Z18" i="32"/>
  <c r="V18" i="32"/>
  <c r="U18" i="32"/>
  <c r="S18" i="32"/>
  <c r="R18" i="32"/>
  <c r="Q18" i="32"/>
  <c r="O18" i="32"/>
  <c r="N18" i="32"/>
  <c r="M18" i="32"/>
  <c r="L18" i="32"/>
  <c r="K18" i="32"/>
  <c r="J18" i="32"/>
  <c r="I18" i="32"/>
  <c r="H18" i="32"/>
  <c r="G18" i="32"/>
  <c r="F18" i="32"/>
  <c r="E18" i="32"/>
  <c r="AF19" i="31"/>
  <c r="AG19" i="31"/>
  <c r="AH19" i="31"/>
  <c r="AF20" i="31"/>
  <c r="AG20" i="31"/>
  <c r="AH20" i="31"/>
  <c r="AF21" i="31"/>
  <c r="AG21" i="31"/>
  <c r="AH21" i="31"/>
  <c r="AF22" i="31"/>
  <c r="AG22" i="31"/>
  <c r="AH22" i="31"/>
  <c r="AF23" i="31"/>
  <c r="AG23" i="31"/>
  <c r="AH23" i="31"/>
  <c r="AF24" i="31"/>
  <c r="AG24" i="31"/>
  <c r="AH24" i="31"/>
  <c r="AF25" i="31"/>
  <c r="AG25" i="31"/>
  <c r="AH25" i="31"/>
  <c r="E44" i="31"/>
  <c r="D44" i="31"/>
  <c r="H44" i="31"/>
  <c r="E43" i="31"/>
  <c r="D43" i="31"/>
  <c r="H43" i="31"/>
  <c r="E42" i="31"/>
  <c r="D42" i="31"/>
  <c r="H42" i="31"/>
  <c r="E41" i="31"/>
  <c r="D41" i="31"/>
  <c r="H41" i="31"/>
  <c r="E40" i="31"/>
  <c r="D40" i="31"/>
  <c r="H40" i="31"/>
  <c r="H37" i="31"/>
  <c r="H36" i="31"/>
  <c r="H35" i="31"/>
  <c r="H34" i="31"/>
  <c r="H33" i="31"/>
  <c r="H32" i="31"/>
  <c r="H31" i="31"/>
  <c r="H30" i="31"/>
  <c r="AE25" i="31"/>
  <c r="AD25" i="31"/>
  <c r="AC25" i="31"/>
  <c r="AB25" i="31"/>
  <c r="AA25" i="31"/>
  <c r="Z25" i="31"/>
  <c r="Y25" i="31"/>
  <c r="X25" i="31"/>
  <c r="W25" i="31"/>
  <c r="V25" i="31"/>
  <c r="U25" i="31"/>
  <c r="T25" i="31"/>
  <c r="S25" i="31"/>
  <c r="R25" i="31"/>
  <c r="Q25" i="31"/>
  <c r="P25" i="31"/>
  <c r="O25" i="31"/>
  <c r="N25" i="31"/>
  <c r="M25" i="31"/>
  <c r="L25" i="31"/>
  <c r="K25" i="31"/>
  <c r="J25" i="31"/>
  <c r="I25" i="31"/>
  <c r="H25" i="31"/>
  <c r="G25" i="31"/>
  <c r="F25" i="31"/>
  <c r="E25" i="31"/>
  <c r="D25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S24" i="31"/>
  <c r="R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AE23" i="31"/>
  <c r="AD23" i="31"/>
  <c r="AC23" i="31"/>
  <c r="AB23" i="31"/>
  <c r="AA23" i="31"/>
  <c r="Z23" i="31"/>
  <c r="Y23" i="31"/>
  <c r="X23" i="31"/>
  <c r="W23" i="31"/>
  <c r="V23" i="31"/>
  <c r="U23" i="31"/>
  <c r="T23" i="31"/>
  <c r="S23" i="31"/>
  <c r="R23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AE22" i="31"/>
  <c r="AD22" i="31"/>
  <c r="AC22" i="31"/>
  <c r="AB22" i="31"/>
  <c r="AA22" i="31"/>
  <c r="Z22" i="31"/>
  <c r="Y22" i="31"/>
  <c r="X22" i="31"/>
  <c r="W22" i="31"/>
  <c r="V22" i="31"/>
  <c r="U22" i="31"/>
  <c r="T22" i="31"/>
  <c r="S22" i="31"/>
  <c r="R22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AE21" i="31"/>
  <c r="AD21" i="31"/>
  <c r="AC21" i="31"/>
  <c r="AB21" i="31"/>
  <c r="AA21" i="31"/>
  <c r="Z21" i="31"/>
  <c r="Y21" i="31"/>
  <c r="X21" i="31"/>
  <c r="W21" i="31"/>
  <c r="V21" i="31"/>
  <c r="U21" i="31"/>
  <c r="T21" i="31"/>
  <c r="S21" i="31"/>
  <c r="R21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AE20" i="31"/>
  <c r="AD20" i="31"/>
  <c r="AC20" i="31"/>
  <c r="AB20" i="31"/>
  <c r="AA20" i="31"/>
  <c r="Z20" i="31"/>
  <c r="Y20" i="31"/>
  <c r="X20" i="31"/>
  <c r="W20" i="31"/>
  <c r="V20" i="31"/>
  <c r="U20" i="31"/>
  <c r="T20" i="3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AE19" i="31"/>
  <c r="AD19" i="31"/>
  <c r="AD18" i="31" s="1"/>
  <c r="AC19" i="31"/>
  <c r="AB19" i="31"/>
  <c r="AB18" i="31" s="1"/>
  <c r="AA19" i="31"/>
  <c r="AA18" i="31" s="1"/>
  <c r="Z19" i="31"/>
  <c r="Z18" i="31" s="1"/>
  <c r="Y19" i="31"/>
  <c r="X19" i="31"/>
  <c r="W19" i="31"/>
  <c r="V19" i="31"/>
  <c r="U19" i="31"/>
  <c r="T19" i="31"/>
  <c r="S19" i="31"/>
  <c r="R19" i="31"/>
  <c r="Q19" i="31"/>
  <c r="P19" i="31"/>
  <c r="P18" i="31" s="1"/>
  <c r="O19" i="31"/>
  <c r="N19" i="31"/>
  <c r="N18" i="31" s="1"/>
  <c r="M19" i="31"/>
  <c r="M18" i="31" s="1"/>
  <c r="L19" i="31"/>
  <c r="K19" i="31"/>
  <c r="J19" i="31"/>
  <c r="I19" i="31"/>
  <c r="H19" i="31"/>
  <c r="G19" i="31"/>
  <c r="F19" i="31"/>
  <c r="E19" i="31"/>
  <c r="D19" i="31"/>
  <c r="AE18" i="31"/>
  <c r="AC18" i="31"/>
  <c r="Y18" i="31"/>
  <c r="X18" i="31"/>
  <c r="W18" i="31"/>
  <c r="V18" i="31"/>
  <c r="U18" i="31"/>
  <c r="T18" i="31"/>
  <c r="S18" i="31"/>
  <c r="R18" i="31"/>
  <c r="Q18" i="31"/>
  <c r="O18" i="31"/>
  <c r="L18" i="31"/>
  <c r="K18" i="31"/>
  <c r="J18" i="31"/>
  <c r="I18" i="31"/>
  <c r="H18" i="31"/>
  <c r="G18" i="31"/>
  <c r="F18" i="31"/>
  <c r="E18" i="31"/>
  <c r="D18" i="31"/>
  <c r="AC19" i="30"/>
  <c r="AD19" i="30"/>
  <c r="AE19" i="30"/>
  <c r="AF19" i="30"/>
  <c r="AG19" i="30"/>
  <c r="AC20" i="30"/>
  <c r="AD20" i="30"/>
  <c r="AE20" i="30"/>
  <c r="AF20" i="30"/>
  <c r="AG20" i="30"/>
  <c r="AC21" i="30"/>
  <c r="AD21" i="30"/>
  <c r="AE21" i="30"/>
  <c r="AF21" i="30"/>
  <c r="AG21" i="30"/>
  <c r="AC22" i="30"/>
  <c r="AD22" i="30"/>
  <c r="AE22" i="30"/>
  <c r="AF22" i="30"/>
  <c r="AG22" i="30"/>
  <c r="AC23" i="30"/>
  <c r="AD23" i="30"/>
  <c r="AE23" i="30"/>
  <c r="AF23" i="30"/>
  <c r="AG23" i="30"/>
  <c r="AC25" i="30"/>
  <c r="AD25" i="30"/>
  <c r="AE25" i="30"/>
  <c r="AF25" i="30"/>
  <c r="AG25" i="30"/>
  <c r="G44" i="30"/>
  <c r="F44" i="30"/>
  <c r="E44" i="30"/>
  <c r="D44" i="30"/>
  <c r="J44" i="30"/>
  <c r="G43" i="30"/>
  <c r="F43" i="30"/>
  <c r="E43" i="30"/>
  <c r="D43" i="30"/>
  <c r="J43" i="30"/>
  <c r="G42" i="30"/>
  <c r="F42" i="30"/>
  <c r="E42" i="30"/>
  <c r="D42" i="30"/>
  <c r="J42" i="30"/>
  <c r="G41" i="30"/>
  <c r="F41" i="30"/>
  <c r="E41" i="30"/>
  <c r="D41" i="30"/>
  <c r="J41" i="30"/>
  <c r="G40" i="30"/>
  <c r="F40" i="30"/>
  <c r="E40" i="30"/>
  <c r="D40" i="30"/>
  <c r="J40" i="30"/>
  <c r="J37" i="30"/>
  <c r="J36" i="30"/>
  <c r="J35" i="30"/>
  <c r="J34" i="30"/>
  <c r="J33" i="30"/>
  <c r="J32" i="30"/>
  <c r="J31" i="30"/>
  <c r="J30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AB22" i="30"/>
  <c r="AA22" i="30"/>
  <c r="AA18" i="30" s="1"/>
  <c r="Z22" i="30"/>
  <c r="Y22" i="30"/>
  <c r="X22" i="30"/>
  <c r="W22" i="30"/>
  <c r="V22" i="30"/>
  <c r="V18" i="30" s="1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AB20" i="30"/>
  <c r="AA20" i="30"/>
  <c r="Z20" i="30"/>
  <c r="Y20" i="30"/>
  <c r="X20" i="30"/>
  <c r="X18" i="30" s="1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AB19" i="30"/>
  <c r="AA19" i="30"/>
  <c r="Z19" i="30"/>
  <c r="Z18" i="30" s="1"/>
  <c r="Y19" i="30"/>
  <c r="X19" i="30"/>
  <c r="W19" i="30"/>
  <c r="V19" i="30"/>
  <c r="U19" i="30"/>
  <c r="T19" i="30"/>
  <c r="S19" i="30"/>
  <c r="R19" i="30"/>
  <c r="R18" i="30" s="1"/>
  <c r="Q19" i="30"/>
  <c r="Q18" i="30" s="1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D18" i="30" s="1"/>
  <c r="AB18" i="30"/>
  <c r="Y18" i="30"/>
  <c r="U18" i="30"/>
  <c r="T18" i="30"/>
  <c r="S18" i="30"/>
  <c r="P18" i="30"/>
  <c r="O18" i="30"/>
  <c r="N18" i="30"/>
  <c r="M18" i="30"/>
  <c r="L18" i="30"/>
  <c r="K18" i="30"/>
  <c r="I18" i="30"/>
  <c r="G18" i="30"/>
  <c r="F18" i="30"/>
  <c r="E18" i="30"/>
  <c r="F24" i="22"/>
  <c r="E24" i="22"/>
  <c r="AD26" i="29"/>
  <c r="AE26" i="29"/>
  <c r="AF26" i="29"/>
  <c r="AG26" i="29"/>
  <c r="AH26" i="29"/>
  <c r="AD25" i="29"/>
  <c r="AE25" i="29"/>
  <c r="AF25" i="29"/>
  <c r="AG25" i="29"/>
  <c r="AH25" i="29"/>
  <c r="AE24" i="29"/>
  <c r="AF24" i="29"/>
  <c r="AG24" i="29"/>
  <c r="AH24" i="29"/>
  <c r="AE23" i="29"/>
  <c r="AF23" i="29"/>
  <c r="AG23" i="29"/>
  <c r="AH23" i="29"/>
  <c r="AE22" i="29"/>
  <c r="AF22" i="29"/>
  <c r="AG22" i="29"/>
  <c r="AH22" i="29"/>
  <c r="AE21" i="29"/>
  <c r="AF21" i="29"/>
  <c r="AG21" i="29"/>
  <c r="AH21" i="29"/>
  <c r="AE20" i="29"/>
  <c r="AF20" i="29"/>
  <c r="AF19" i="29" s="1"/>
  <c r="AG20" i="29"/>
  <c r="AH20" i="29"/>
  <c r="AH19" i="29" s="1"/>
  <c r="AG24" i="27"/>
  <c r="AF24" i="27"/>
  <c r="AE24" i="27"/>
  <c r="D41" i="29"/>
  <c r="E41" i="29"/>
  <c r="F41" i="29"/>
  <c r="G41" i="29"/>
  <c r="H41" i="29"/>
  <c r="I41" i="29"/>
  <c r="J41" i="29"/>
  <c r="D42" i="29"/>
  <c r="E42" i="29"/>
  <c r="F42" i="29"/>
  <c r="G42" i="29"/>
  <c r="H42" i="29"/>
  <c r="I42" i="29"/>
  <c r="J42" i="29"/>
  <c r="D43" i="29"/>
  <c r="E43" i="29"/>
  <c r="F43" i="29"/>
  <c r="G43" i="29"/>
  <c r="H43" i="29"/>
  <c r="I43" i="29"/>
  <c r="J43" i="29"/>
  <c r="D44" i="29"/>
  <c r="E44" i="29"/>
  <c r="F44" i="29"/>
  <c r="G44" i="29"/>
  <c r="H44" i="29"/>
  <c r="I44" i="29"/>
  <c r="J44" i="29"/>
  <c r="D45" i="29"/>
  <c r="E45" i="29"/>
  <c r="F45" i="29"/>
  <c r="G45" i="29"/>
  <c r="H45" i="29"/>
  <c r="I45" i="29"/>
  <c r="J45" i="29"/>
  <c r="M31" i="29"/>
  <c r="M32" i="29"/>
  <c r="M33" i="29"/>
  <c r="M34" i="29"/>
  <c r="M35" i="29"/>
  <c r="M36" i="29"/>
  <c r="M37" i="29"/>
  <c r="M38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L44" i="27"/>
  <c r="K44" i="27"/>
  <c r="J44" i="27"/>
  <c r="I44" i="27"/>
  <c r="H44" i="27"/>
  <c r="G44" i="27"/>
  <c r="F44" i="27"/>
  <c r="O44" i="27" s="1"/>
  <c r="L43" i="27"/>
  <c r="K43" i="27"/>
  <c r="J43" i="27"/>
  <c r="I43" i="27"/>
  <c r="H43" i="27"/>
  <c r="G43" i="27"/>
  <c r="F43" i="27"/>
  <c r="O43" i="27" s="1"/>
  <c r="L42" i="27"/>
  <c r="K42" i="27"/>
  <c r="J42" i="27"/>
  <c r="I42" i="27"/>
  <c r="H42" i="27"/>
  <c r="G42" i="27"/>
  <c r="F42" i="27"/>
  <c r="O42" i="27" s="1"/>
  <c r="L41" i="27"/>
  <c r="K41" i="27"/>
  <c r="J41" i="27"/>
  <c r="I41" i="27"/>
  <c r="H41" i="27"/>
  <c r="G41" i="27"/>
  <c r="F41" i="27"/>
  <c r="O41" i="27" s="1"/>
  <c r="L40" i="27"/>
  <c r="K40" i="27"/>
  <c r="J40" i="27"/>
  <c r="I40" i="27"/>
  <c r="H40" i="27"/>
  <c r="G40" i="27"/>
  <c r="F40" i="27"/>
  <c r="O40" i="27" s="1"/>
  <c r="O37" i="27"/>
  <c r="O36" i="27"/>
  <c r="O35" i="27"/>
  <c r="O34" i="27"/>
  <c r="O33" i="27"/>
  <c r="O32" i="27"/>
  <c r="O31" i="27"/>
  <c r="O30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S18" i="27" s="1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AG19" i="27"/>
  <c r="AG18" i="27" s="1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U18" i="27" s="1"/>
  <c r="T19" i="27"/>
  <c r="S19" i="27"/>
  <c r="R19" i="27"/>
  <c r="Q19" i="27"/>
  <c r="Q18" i="27" s="1"/>
  <c r="P19" i="27"/>
  <c r="O19" i="27"/>
  <c r="N19" i="27"/>
  <c r="M19" i="27"/>
  <c r="M18" i="27" s="1"/>
  <c r="L19" i="27"/>
  <c r="K19" i="27"/>
  <c r="J19" i="27"/>
  <c r="I19" i="27"/>
  <c r="H19" i="27"/>
  <c r="H18" i="27" s="1"/>
  <c r="G19" i="27"/>
  <c r="F19" i="27"/>
  <c r="E19" i="27"/>
  <c r="E18" i="27" s="1"/>
  <c r="D19" i="27"/>
  <c r="Z18" i="27"/>
  <c r="Y18" i="27"/>
  <c r="X18" i="27"/>
  <c r="W18" i="27"/>
  <c r="V18" i="27"/>
  <c r="R18" i="27"/>
  <c r="O18" i="27"/>
  <c r="L18" i="27"/>
  <c r="K18" i="27"/>
  <c r="J18" i="27"/>
  <c r="AH44" i="26"/>
  <c r="AH43" i="26"/>
  <c r="AH42" i="26"/>
  <c r="AH41" i="26"/>
  <c r="AH40" i="26"/>
  <c r="AH25" i="26"/>
  <c r="AG25" i="26"/>
  <c r="AF25" i="26"/>
  <c r="AH24" i="26"/>
  <c r="AG24" i="26"/>
  <c r="AF24" i="26"/>
  <c r="AH23" i="26"/>
  <c r="AG23" i="26"/>
  <c r="AF23" i="26"/>
  <c r="AH22" i="26"/>
  <c r="AG22" i="26"/>
  <c r="AF22" i="26"/>
  <c r="AH21" i="26"/>
  <c r="AG21" i="26"/>
  <c r="AF21" i="26"/>
  <c r="AH20" i="26"/>
  <c r="AG20" i="26"/>
  <c r="AF20" i="26"/>
  <c r="AH19" i="26"/>
  <c r="AG19" i="26"/>
  <c r="AG18" i="26" s="1"/>
  <c r="AF19" i="26"/>
  <c r="L44" i="26"/>
  <c r="K44" i="26"/>
  <c r="J44" i="26"/>
  <c r="I44" i="26"/>
  <c r="H44" i="26"/>
  <c r="G44" i="26"/>
  <c r="F44" i="26"/>
  <c r="O44" i="26" s="1"/>
  <c r="L43" i="26"/>
  <c r="K43" i="26"/>
  <c r="J43" i="26"/>
  <c r="I43" i="26"/>
  <c r="H43" i="26"/>
  <c r="G43" i="26"/>
  <c r="F43" i="26"/>
  <c r="O43" i="26" s="1"/>
  <c r="L42" i="26"/>
  <c r="K42" i="26"/>
  <c r="J42" i="26"/>
  <c r="I42" i="26"/>
  <c r="H42" i="26"/>
  <c r="G42" i="26"/>
  <c r="F42" i="26"/>
  <c r="O42" i="26" s="1"/>
  <c r="L41" i="26"/>
  <c r="K41" i="26"/>
  <c r="J41" i="26"/>
  <c r="I41" i="26"/>
  <c r="H41" i="26"/>
  <c r="G41" i="26"/>
  <c r="F41" i="26"/>
  <c r="O41" i="26" s="1"/>
  <c r="L40" i="26"/>
  <c r="K40" i="26"/>
  <c r="J40" i="26"/>
  <c r="I40" i="26"/>
  <c r="H40" i="26"/>
  <c r="G40" i="26"/>
  <c r="F40" i="26"/>
  <c r="O40" i="26" s="1"/>
  <c r="O37" i="26"/>
  <c r="O36" i="26"/>
  <c r="O35" i="26"/>
  <c r="O34" i="26"/>
  <c r="O33" i="26"/>
  <c r="O32" i="26"/>
  <c r="O31" i="26"/>
  <c r="O30" i="26"/>
  <c r="AE25" i="26"/>
  <c r="AD25" i="26"/>
  <c r="AC25" i="26"/>
  <c r="AB25" i="26"/>
  <c r="AA25" i="26"/>
  <c r="Z25" i="26"/>
  <c r="Y25" i="26"/>
  <c r="X25" i="26"/>
  <c r="W25" i="26"/>
  <c r="V25" i="26"/>
  <c r="U25" i="26"/>
  <c r="T25" i="26"/>
  <c r="S25" i="26"/>
  <c r="R25" i="26"/>
  <c r="Q25" i="26"/>
  <c r="P25" i="26"/>
  <c r="O25" i="26"/>
  <c r="N25" i="26"/>
  <c r="M25" i="26"/>
  <c r="L25" i="26"/>
  <c r="K25" i="26"/>
  <c r="J25" i="26"/>
  <c r="I25" i="26"/>
  <c r="H25" i="26"/>
  <c r="G25" i="26"/>
  <c r="F25" i="26"/>
  <c r="E25" i="26"/>
  <c r="D25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R24" i="26"/>
  <c r="Q24" i="26"/>
  <c r="P24" i="26"/>
  <c r="O24" i="26"/>
  <c r="N24" i="26"/>
  <c r="M24" i="26"/>
  <c r="L24" i="26"/>
  <c r="K24" i="26"/>
  <c r="J24" i="26"/>
  <c r="I24" i="26"/>
  <c r="H24" i="26"/>
  <c r="G24" i="26"/>
  <c r="F24" i="26"/>
  <c r="E24" i="26"/>
  <c r="D24" i="26"/>
  <c r="AE23" i="26"/>
  <c r="AD23" i="26"/>
  <c r="AC23" i="26"/>
  <c r="AB23" i="26"/>
  <c r="AA23" i="26"/>
  <c r="Z23" i="26"/>
  <c r="Y23" i="26"/>
  <c r="X23" i="26"/>
  <c r="W23" i="26"/>
  <c r="V23" i="26"/>
  <c r="U23" i="26"/>
  <c r="T23" i="26"/>
  <c r="S23" i="26"/>
  <c r="R23" i="26"/>
  <c r="Q23" i="26"/>
  <c r="P23" i="26"/>
  <c r="O23" i="26"/>
  <c r="N23" i="26"/>
  <c r="M23" i="26"/>
  <c r="L23" i="26"/>
  <c r="K23" i="26"/>
  <c r="J23" i="26"/>
  <c r="I23" i="26"/>
  <c r="H23" i="26"/>
  <c r="G23" i="26"/>
  <c r="F23" i="26"/>
  <c r="E23" i="26"/>
  <c r="D23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S18" i="26" s="1"/>
  <c r="R19" i="26"/>
  <c r="Q19" i="26"/>
  <c r="P19" i="26"/>
  <c r="O19" i="26"/>
  <c r="N19" i="26"/>
  <c r="M19" i="26"/>
  <c r="M18" i="26" s="1"/>
  <c r="L19" i="26"/>
  <c r="K19" i="26"/>
  <c r="J19" i="26"/>
  <c r="I19" i="26"/>
  <c r="H19" i="26"/>
  <c r="G19" i="26"/>
  <c r="F19" i="26"/>
  <c r="E19" i="26"/>
  <c r="D19" i="26"/>
  <c r="AE18" i="26"/>
  <c r="AD18" i="26"/>
  <c r="AC18" i="26"/>
  <c r="AB18" i="26"/>
  <c r="AA18" i="26"/>
  <c r="Z18" i="26"/>
  <c r="Y18" i="26"/>
  <c r="X18" i="26"/>
  <c r="W18" i="26"/>
  <c r="V18" i="26"/>
  <c r="Q18" i="26"/>
  <c r="P18" i="26"/>
  <c r="O18" i="26"/>
  <c r="N18" i="26"/>
  <c r="L18" i="26"/>
  <c r="K18" i="26"/>
  <c r="J18" i="26"/>
  <c r="I18" i="26"/>
  <c r="H18" i="26"/>
  <c r="G18" i="26"/>
  <c r="F18" i="26"/>
  <c r="E18" i="26"/>
  <c r="D18" i="26"/>
  <c r="D19" i="25"/>
  <c r="E19" i="25"/>
  <c r="D20" i="25"/>
  <c r="E20" i="25"/>
  <c r="D21" i="25"/>
  <c r="E21" i="25"/>
  <c r="D22" i="25"/>
  <c r="E22" i="25"/>
  <c r="D23" i="25"/>
  <c r="E23" i="25"/>
  <c r="D24" i="25"/>
  <c r="E24" i="25"/>
  <c r="D25" i="25"/>
  <c r="E25" i="25"/>
  <c r="L44" i="25"/>
  <c r="K44" i="25"/>
  <c r="J44" i="25"/>
  <c r="I44" i="25"/>
  <c r="H44" i="25"/>
  <c r="G44" i="25"/>
  <c r="F44" i="25"/>
  <c r="O44" i="25" s="1"/>
  <c r="L43" i="25"/>
  <c r="K43" i="25"/>
  <c r="J43" i="25"/>
  <c r="I43" i="25"/>
  <c r="H43" i="25"/>
  <c r="G43" i="25"/>
  <c r="F43" i="25"/>
  <c r="O43" i="25" s="1"/>
  <c r="L42" i="25"/>
  <c r="K42" i="25"/>
  <c r="J42" i="25"/>
  <c r="I42" i="25"/>
  <c r="H42" i="25"/>
  <c r="G42" i="25"/>
  <c r="F42" i="25"/>
  <c r="O42" i="25" s="1"/>
  <c r="L41" i="25"/>
  <c r="K41" i="25"/>
  <c r="J41" i="25"/>
  <c r="I41" i="25"/>
  <c r="H41" i="25"/>
  <c r="G41" i="25"/>
  <c r="F41" i="25"/>
  <c r="O41" i="25" s="1"/>
  <c r="L40" i="25"/>
  <c r="K40" i="25"/>
  <c r="J40" i="25"/>
  <c r="I40" i="25"/>
  <c r="H40" i="25"/>
  <c r="G40" i="25"/>
  <c r="F40" i="25"/>
  <c r="O40" i="25" s="1"/>
  <c r="O37" i="25"/>
  <c r="O36" i="25"/>
  <c r="O35" i="25"/>
  <c r="O34" i="25"/>
  <c r="O33" i="25"/>
  <c r="O32" i="25"/>
  <c r="O31" i="25"/>
  <c r="O30" i="25"/>
  <c r="AE2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R24" i="25"/>
  <c r="Q24" i="25"/>
  <c r="P24" i="25"/>
  <c r="O24" i="25"/>
  <c r="N24" i="25"/>
  <c r="M24" i="25"/>
  <c r="L24" i="25"/>
  <c r="K24" i="25"/>
  <c r="J24" i="25"/>
  <c r="I24" i="25"/>
  <c r="H24" i="25"/>
  <c r="G24" i="25"/>
  <c r="F24" i="25"/>
  <c r="AE23" i="25"/>
  <c r="AD23" i="25"/>
  <c r="AC23" i="25"/>
  <c r="AB23" i="25"/>
  <c r="AA23" i="25"/>
  <c r="Z23" i="25"/>
  <c r="Y23" i="25"/>
  <c r="X23" i="25"/>
  <c r="W23" i="25"/>
  <c r="V23" i="25"/>
  <c r="U23" i="25"/>
  <c r="T23" i="25"/>
  <c r="S23" i="25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AE22" i="25"/>
  <c r="AD22" i="25"/>
  <c r="AC22" i="25"/>
  <c r="AB22" i="25"/>
  <c r="AA22" i="25"/>
  <c r="Z22" i="25"/>
  <c r="Y22" i="25"/>
  <c r="X22" i="25"/>
  <c r="W22" i="25"/>
  <c r="V22" i="25"/>
  <c r="U22" i="25"/>
  <c r="T22" i="25"/>
  <c r="S22" i="25"/>
  <c r="R22" i="25"/>
  <c r="Q22" i="25"/>
  <c r="P22" i="25"/>
  <c r="O22" i="25"/>
  <c r="N22" i="25"/>
  <c r="M22" i="25"/>
  <c r="L22" i="25"/>
  <c r="K22" i="25"/>
  <c r="J22" i="25"/>
  <c r="I22" i="25"/>
  <c r="H22" i="25"/>
  <c r="G22" i="25"/>
  <c r="F22" i="25"/>
  <c r="AE21" i="25"/>
  <c r="AD21" i="25"/>
  <c r="AC21" i="25"/>
  <c r="AB21" i="25"/>
  <c r="AA21" i="25"/>
  <c r="Z21" i="25"/>
  <c r="Y21" i="25"/>
  <c r="X21" i="25"/>
  <c r="W21" i="25"/>
  <c r="V21" i="25"/>
  <c r="U21" i="25"/>
  <c r="T21" i="25"/>
  <c r="S21" i="25"/>
  <c r="R21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AE20" i="25"/>
  <c r="AD20" i="25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J20" i="25"/>
  <c r="I20" i="25"/>
  <c r="H20" i="25"/>
  <c r="G20" i="25"/>
  <c r="F20" i="25"/>
  <c r="AE19" i="25"/>
  <c r="AD19" i="25"/>
  <c r="AC19" i="25"/>
  <c r="AB19" i="25"/>
  <c r="AA19" i="25"/>
  <c r="Z19" i="25"/>
  <c r="Y19" i="25"/>
  <c r="X19" i="25"/>
  <c r="X18" i="25" s="1"/>
  <c r="W19" i="25"/>
  <c r="W18" i="25" s="1"/>
  <c r="V19" i="25"/>
  <c r="V18" i="25" s="1"/>
  <c r="U19" i="25"/>
  <c r="T19" i="25"/>
  <c r="T18" i="25" s="1"/>
  <c r="S19" i="25"/>
  <c r="R19" i="25"/>
  <c r="Q19" i="25"/>
  <c r="P19" i="25"/>
  <c r="O19" i="25"/>
  <c r="N19" i="25"/>
  <c r="M19" i="25"/>
  <c r="L19" i="25"/>
  <c r="K19" i="25"/>
  <c r="J19" i="25"/>
  <c r="J18" i="25" s="1"/>
  <c r="I19" i="25"/>
  <c r="I18" i="25" s="1"/>
  <c r="H19" i="25"/>
  <c r="G19" i="25"/>
  <c r="F19" i="25"/>
  <c r="F18" i="25" s="1"/>
  <c r="AE18" i="25"/>
  <c r="AC18" i="25"/>
  <c r="AB18" i="25"/>
  <c r="AA18" i="25"/>
  <c r="Z18" i="25"/>
  <c r="Y18" i="25"/>
  <c r="S18" i="25"/>
  <c r="Q18" i="25"/>
  <c r="P18" i="25"/>
  <c r="O18" i="25"/>
  <c r="N18" i="25"/>
  <c r="M18" i="25"/>
  <c r="L18" i="25"/>
  <c r="K18" i="25"/>
  <c r="G18" i="25"/>
  <c r="AH24" i="18"/>
  <c r="AG24" i="18"/>
  <c r="AF24" i="18"/>
  <c r="AE24" i="18"/>
  <c r="AD24" i="18"/>
  <c r="AC24" i="18"/>
  <c r="AB24" i="18"/>
  <c r="AA24" i="18"/>
  <c r="Z24" i="18"/>
  <c r="W24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F23" i="18"/>
  <c r="AG23" i="18"/>
  <c r="AH23" i="18"/>
  <c r="S24" i="18"/>
  <c r="T24" i="18"/>
  <c r="U24" i="18"/>
  <c r="V24" i="18"/>
  <c r="X24" i="18"/>
  <c r="Y24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S23" i="17"/>
  <c r="AA23" i="17"/>
  <c r="AB23" i="17"/>
  <c r="AC23" i="17"/>
  <c r="AD23" i="17"/>
  <c r="AE23" i="17"/>
  <c r="AF23" i="17"/>
  <c r="AG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T23" i="17"/>
  <c r="U23" i="17"/>
  <c r="V23" i="17"/>
  <c r="W23" i="17"/>
  <c r="X23" i="17"/>
  <c r="Y23" i="17"/>
  <c r="Z23" i="17"/>
  <c r="E23" i="17"/>
  <c r="D23" i="17"/>
  <c r="J44" i="23"/>
  <c r="I44" i="23"/>
  <c r="H44" i="23"/>
  <c r="G44" i="23"/>
  <c r="F44" i="23"/>
  <c r="E44" i="23"/>
  <c r="D44" i="23"/>
  <c r="M44" i="23" s="1"/>
  <c r="J43" i="23"/>
  <c r="I43" i="23"/>
  <c r="H43" i="23"/>
  <c r="G43" i="23"/>
  <c r="F43" i="23"/>
  <c r="E43" i="23"/>
  <c r="D43" i="23"/>
  <c r="M43" i="23" s="1"/>
  <c r="J42" i="23"/>
  <c r="I42" i="23"/>
  <c r="H42" i="23"/>
  <c r="G42" i="23"/>
  <c r="F42" i="23"/>
  <c r="E42" i="23"/>
  <c r="D42" i="23"/>
  <c r="M42" i="23" s="1"/>
  <c r="J41" i="23"/>
  <c r="I41" i="23"/>
  <c r="H41" i="23"/>
  <c r="G41" i="23"/>
  <c r="F41" i="23"/>
  <c r="E41" i="23"/>
  <c r="D41" i="23"/>
  <c r="M41" i="23" s="1"/>
  <c r="J40" i="23"/>
  <c r="I40" i="23"/>
  <c r="H40" i="23"/>
  <c r="G40" i="23"/>
  <c r="F40" i="23"/>
  <c r="E40" i="23"/>
  <c r="D40" i="23"/>
  <c r="M40" i="23" s="1"/>
  <c r="M37" i="23"/>
  <c r="M36" i="23"/>
  <c r="M35" i="23"/>
  <c r="M34" i="23"/>
  <c r="M33" i="23"/>
  <c r="M32" i="23"/>
  <c r="M31" i="23"/>
  <c r="M30" i="23"/>
  <c r="AF19" i="23"/>
  <c r="AG19" i="23"/>
  <c r="AH19" i="23"/>
  <c r="AF20" i="23"/>
  <c r="AG20" i="23"/>
  <c r="AH20" i="23"/>
  <c r="AF21" i="23"/>
  <c r="AG21" i="23"/>
  <c r="AH21" i="23"/>
  <c r="AF22" i="23"/>
  <c r="AG22" i="23"/>
  <c r="AH22" i="23"/>
  <c r="AF23" i="23"/>
  <c r="AG23" i="23"/>
  <c r="AH23" i="23"/>
  <c r="AF24" i="23"/>
  <c r="AG24" i="23"/>
  <c r="AH24" i="23"/>
  <c r="AF25" i="23"/>
  <c r="AG25" i="23"/>
  <c r="AH25" i="23"/>
  <c r="AE25" i="23"/>
  <c r="AD25" i="23"/>
  <c r="AC25" i="23"/>
  <c r="AB25" i="23"/>
  <c r="AA25" i="23"/>
  <c r="Z25" i="23"/>
  <c r="Y25" i="23"/>
  <c r="X25" i="23"/>
  <c r="W25" i="23"/>
  <c r="V25" i="23"/>
  <c r="U25" i="23"/>
  <c r="T25" i="23"/>
  <c r="S25" i="23"/>
  <c r="R25" i="23"/>
  <c r="Q25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D25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R24" i="23"/>
  <c r="Q24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D24" i="23"/>
  <c r="AE23" i="23"/>
  <c r="AD23" i="23"/>
  <c r="AC23" i="23"/>
  <c r="AB23" i="23"/>
  <c r="AA23" i="23"/>
  <c r="Z23" i="23"/>
  <c r="Y23" i="23"/>
  <c r="X23" i="23"/>
  <c r="W23" i="23"/>
  <c r="V23" i="23"/>
  <c r="U23" i="23"/>
  <c r="T23" i="23"/>
  <c r="S23" i="23"/>
  <c r="R23" i="23"/>
  <c r="Q23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D23" i="23"/>
  <c r="AE22" i="23"/>
  <c r="AD22" i="23"/>
  <c r="AC22" i="23"/>
  <c r="AB22" i="23"/>
  <c r="AA22" i="23"/>
  <c r="Z22" i="23"/>
  <c r="Y22" i="23"/>
  <c r="X22" i="23"/>
  <c r="W22" i="23"/>
  <c r="V22" i="23"/>
  <c r="U22" i="23"/>
  <c r="T22" i="23"/>
  <c r="S22" i="23"/>
  <c r="R22" i="23"/>
  <c r="Q22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D22" i="23"/>
  <c r="AE21" i="23"/>
  <c r="AD21" i="23"/>
  <c r="AC21" i="23"/>
  <c r="AB21" i="23"/>
  <c r="AA21" i="23"/>
  <c r="Z21" i="23"/>
  <c r="Y21" i="23"/>
  <c r="X21" i="23"/>
  <c r="W21" i="23"/>
  <c r="V21" i="23"/>
  <c r="U21" i="23"/>
  <c r="T21" i="23"/>
  <c r="S21" i="23"/>
  <c r="R21" i="23"/>
  <c r="Q21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D21" i="23"/>
  <c r="AE20" i="23"/>
  <c r="AD20" i="23"/>
  <c r="AC20" i="23"/>
  <c r="AB20" i="23"/>
  <c r="AA20" i="23"/>
  <c r="Z20" i="23"/>
  <c r="Y20" i="23"/>
  <c r="X20" i="23"/>
  <c r="W20" i="23"/>
  <c r="V20" i="23"/>
  <c r="U20" i="23"/>
  <c r="T20" i="23"/>
  <c r="S20" i="23"/>
  <c r="R20" i="23"/>
  <c r="Q20" i="23"/>
  <c r="P20" i="23"/>
  <c r="O20" i="23"/>
  <c r="N20" i="23"/>
  <c r="M20" i="23"/>
  <c r="L20" i="23"/>
  <c r="K20" i="23"/>
  <c r="J20" i="23"/>
  <c r="I20" i="23"/>
  <c r="H20" i="23"/>
  <c r="G20" i="23"/>
  <c r="F20" i="23"/>
  <c r="E20" i="23"/>
  <c r="D20" i="23"/>
  <c r="AE19" i="23"/>
  <c r="AD19" i="23"/>
  <c r="AC19" i="23"/>
  <c r="AB19" i="23"/>
  <c r="AA19" i="23"/>
  <c r="Z19" i="23"/>
  <c r="Y19" i="23"/>
  <c r="Y18" i="23" s="1"/>
  <c r="X19" i="23"/>
  <c r="W19" i="23"/>
  <c r="W18" i="23" s="1"/>
  <c r="V19" i="23"/>
  <c r="V18" i="23" s="1"/>
  <c r="U19" i="23"/>
  <c r="T19" i="23"/>
  <c r="S19" i="23"/>
  <c r="R19" i="23"/>
  <c r="Q19" i="23"/>
  <c r="Q18" i="23" s="1"/>
  <c r="P19" i="23"/>
  <c r="O19" i="23"/>
  <c r="N19" i="23"/>
  <c r="M19" i="23"/>
  <c r="L19" i="23"/>
  <c r="K19" i="23"/>
  <c r="J19" i="23"/>
  <c r="I19" i="23"/>
  <c r="I18" i="23" s="1"/>
  <c r="H19" i="23"/>
  <c r="G19" i="23"/>
  <c r="F19" i="23"/>
  <c r="E19" i="23"/>
  <c r="D19" i="23"/>
  <c r="AE18" i="23"/>
  <c r="AD18" i="23"/>
  <c r="AC18" i="23"/>
  <c r="AB18" i="23"/>
  <c r="AA18" i="23"/>
  <c r="Z18" i="23"/>
  <c r="X18" i="23"/>
  <c r="U18" i="23"/>
  <c r="T18" i="23"/>
  <c r="S18" i="23"/>
  <c r="R18" i="23"/>
  <c r="O18" i="23"/>
  <c r="N18" i="23"/>
  <c r="M18" i="23"/>
  <c r="L18" i="23"/>
  <c r="K18" i="23"/>
  <c r="J18" i="23"/>
  <c r="H18" i="23"/>
  <c r="G18" i="23"/>
  <c r="F18" i="23"/>
  <c r="D18" i="23"/>
  <c r="D25" i="22"/>
  <c r="D24" i="22"/>
  <c r="D23" i="22"/>
  <c r="D22" i="22"/>
  <c r="D21" i="22"/>
  <c r="D20" i="22"/>
  <c r="D19" i="22"/>
  <c r="D18" i="22"/>
  <c r="K44" i="22"/>
  <c r="J44" i="22"/>
  <c r="I44" i="22"/>
  <c r="H44" i="22"/>
  <c r="G44" i="22"/>
  <c r="F44" i="22"/>
  <c r="E44" i="22"/>
  <c r="N44" i="22" s="1"/>
  <c r="K43" i="22"/>
  <c r="J43" i="22"/>
  <c r="I43" i="22"/>
  <c r="H43" i="22"/>
  <c r="G43" i="22"/>
  <c r="F43" i="22"/>
  <c r="E43" i="22"/>
  <c r="N43" i="22" s="1"/>
  <c r="K42" i="22"/>
  <c r="J42" i="22"/>
  <c r="I42" i="22"/>
  <c r="H42" i="22"/>
  <c r="G42" i="22"/>
  <c r="F42" i="22"/>
  <c r="E42" i="22"/>
  <c r="N42" i="22" s="1"/>
  <c r="K41" i="22"/>
  <c r="J41" i="22"/>
  <c r="I41" i="22"/>
  <c r="H41" i="22"/>
  <c r="G41" i="22"/>
  <c r="F41" i="22"/>
  <c r="E41" i="22"/>
  <c r="N41" i="22" s="1"/>
  <c r="K40" i="22"/>
  <c r="J40" i="22"/>
  <c r="I40" i="22"/>
  <c r="H40" i="22"/>
  <c r="G40" i="22"/>
  <c r="F40" i="22"/>
  <c r="E40" i="22"/>
  <c r="N40" i="22" s="1"/>
  <c r="N37" i="22"/>
  <c r="N36" i="22"/>
  <c r="N35" i="22"/>
  <c r="N34" i="22"/>
  <c r="N33" i="22"/>
  <c r="N32" i="22"/>
  <c r="N31" i="22"/>
  <c r="N30" i="22"/>
  <c r="AH25" i="22"/>
  <c r="AG25" i="22"/>
  <c r="AF25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AH24" i="22"/>
  <c r="AG24" i="22"/>
  <c r="AF24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AH23" i="22"/>
  <c r="AG23" i="22"/>
  <c r="AF23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AH22" i="22"/>
  <c r="AG22" i="22"/>
  <c r="AF22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AH21" i="22"/>
  <c r="AG21" i="22"/>
  <c r="AF21" i="22"/>
  <c r="AE21" i="22"/>
  <c r="AD21" i="22"/>
  <c r="AC21" i="22"/>
  <c r="AC18" i="22" s="1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AH20" i="22"/>
  <c r="AG20" i="22"/>
  <c r="AF20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AH19" i="22"/>
  <c r="AG19" i="22"/>
  <c r="AF19" i="22"/>
  <c r="AE19" i="22"/>
  <c r="AD19" i="22"/>
  <c r="AC19" i="22"/>
  <c r="AB19" i="22"/>
  <c r="AA19" i="22"/>
  <c r="AA18" i="22" s="1"/>
  <c r="Z19" i="22"/>
  <c r="Y19" i="22"/>
  <c r="X19" i="22"/>
  <c r="W19" i="22"/>
  <c r="V19" i="22"/>
  <c r="U19" i="22"/>
  <c r="T19" i="22"/>
  <c r="S19" i="22"/>
  <c r="R19" i="22"/>
  <c r="Q19" i="22"/>
  <c r="P19" i="22"/>
  <c r="P18" i="22" s="1"/>
  <c r="O19" i="22"/>
  <c r="N19" i="22"/>
  <c r="M19" i="22"/>
  <c r="M18" i="22" s="1"/>
  <c r="L19" i="22"/>
  <c r="L18" i="22" s="1"/>
  <c r="K19" i="22"/>
  <c r="K18" i="22" s="1"/>
  <c r="J19" i="22"/>
  <c r="I19" i="22"/>
  <c r="H19" i="22"/>
  <c r="G19" i="22"/>
  <c r="F19" i="22"/>
  <c r="E19" i="22"/>
  <c r="AF18" i="22"/>
  <c r="AE18" i="22"/>
  <c r="AD18" i="22"/>
  <c r="Y18" i="22"/>
  <c r="W18" i="22"/>
  <c r="V18" i="22"/>
  <c r="U18" i="22"/>
  <c r="T18" i="22"/>
  <c r="S18" i="22"/>
  <c r="R18" i="22"/>
  <c r="Q18" i="22"/>
  <c r="J18" i="22"/>
  <c r="I18" i="22"/>
  <c r="H18" i="22"/>
  <c r="G18" i="22"/>
  <c r="F18" i="22"/>
  <c r="E18" i="22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D24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K44" i="21"/>
  <c r="J44" i="21"/>
  <c r="I44" i="21"/>
  <c r="H44" i="21"/>
  <c r="G44" i="21"/>
  <c r="F44" i="21"/>
  <c r="E44" i="21"/>
  <c r="N44" i="21" s="1"/>
  <c r="K43" i="21"/>
  <c r="J43" i="21"/>
  <c r="I43" i="21"/>
  <c r="H43" i="21"/>
  <c r="G43" i="21"/>
  <c r="F43" i="21"/>
  <c r="E43" i="21"/>
  <c r="N43" i="21" s="1"/>
  <c r="K42" i="21"/>
  <c r="J42" i="21"/>
  <c r="I42" i="21"/>
  <c r="H42" i="21"/>
  <c r="G42" i="21"/>
  <c r="F42" i="21"/>
  <c r="E42" i="21"/>
  <c r="N42" i="21" s="1"/>
  <c r="K41" i="21"/>
  <c r="J41" i="21"/>
  <c r="I41" i="21"/>
  <c r="H41" i="21"/>
  <c r="G41" i="21"/>
  <c r="F41" i="21"/>
  <c r="E41" i="21"/>
  <c r="N41" i="21" s="1"/>
  <c r="K40" i="21"/>
  <c r="J40" i="21"/>
  <c r="I40" i="21"/>
  <c r="H40" i="21"/>
  <c r="G40" i="21"/>
  <c r="F40" i="21"/>
  <c r="E40" i="21"/>
  <c r="N40" i="21" s="1"/>
  <c r="N37" i="21"/>
  <c r="N36" i="21"/>
  <c r="N35" i="21"/>
  <c r="N34" i="21"/>
  <c r="N33" i="21"/>
  <c r="N32" i="21"/>
  <c r="N31" i="21"/>
  <c r="N30" i="21"/>
  <c r="D25" i="21"/>
  <c r="D23" i="21"/>
  <c r="D22" i="21"/>
  <c r="D21" i="21"/>
  <c r="D20" i="21"/>
  <c r="D19" i="21"/>
  <c r="D18" i="21" s="1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D24" i="18"/>
  <c r="D19" i="18"/>
  <c r="AG19" i="18"/>
  <c r="AH19" i="18"/>
  <c r="AG20" i="18"/>
  <c r="AH20" i="18"/>
  <c r="D20" i="18"/>
  <c r="E19" i="18"/>
  <c r="F19" i="18"/>
  <c r="G19" i="18"/>
  <c r="H19" i="18"/>
  <c r="AC19" i="18"/>
  <c r="AD19" i="18"/>
  <c r="AE19" i="18"/>
  <c r="AF19" i="18"/>
  <c r="AC20" i="18"/>
  <c r="AD20" i="18"/>
  <c r="AE20" i="18"/>
  <c r="AF20" i="18"/>
  <c r="L44" i="18"/>
  <c r="K44" i="18"/>
  <c r="J44" i="18"/>
  <c r="I44" i="18"/>
  <c r="H44" i="18"/>
  <c r="G44" i="18"/>
  <c r="F44" i="18"/>
  <c r="O44" i="18" s="1"/>
  <c r="L43" i="18"/>
  <c r="K43" i="18"/>
  <c r="J43" i="18"/>
  <c r="I43" i="18"/>
  <c r="H43" i="18"/>
  <c r="G43" i="18"/>
  <c r="F43" i="18"/>
  <c r="O43" i="18" s="1"/>
  <c r="L42" i="18"/>
  <c r="K42" i="18"/>
  <c r="J42" i="18"/>
  <c r="I42" i="18"/>
  <c r="H42" i="18"/>
  <c r="G42" i="18"/>
  <c r="F42" i="18"/>
  <c r="O42" i="18" s="1"/>
  <c r="L41" i="18"/>
  <c r="K41" i="18"/>
  <c r="J41" i="18"/>
  <c r="I41" i="18"/>
  <c r="H41" i="18"/>
  <c r="G41" i="18"/>
  <c r="F41" i="18"/>
  <c r="O41" i="18" s="1"/>
  <c r="L40" i="18"/>
  <c r="K40" i="18"/>
  <c r="J40" i="18"/>
  <c r="I40" i="18"/>
  <c r="H40" i="18"/>
  <c r="G40" i="18"/>
  <c r="F40" i="18"/>
  <c r="O40" i="18" s="1"/>
  <c r="O37" i="18"/>
  <c r="O36" i="18"/>
  <c r="O35" i="18"/>
  <c r="O34" i="18"/>
  <c r="O33" i="18"/>
  <c r="O32" i="18"/>
  <c r="O31" i="18"/>
  <c r="O30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Q18" i="18" s="1"/>
  <c r="P19" i="18"/>
  <c r="O19" i="18"/>
  <c r="N19" i="18"/>
  <c r="M19" i="18"/>
  <c r="M18" i="18" s="1"/>
  <c r="L19" i="18"/>
  <c r="K19" i="18"/>
  <c r="J19" i="18"/>
  <c r="I19" i="18"/>
  <c r="I18" i="18" s="1"/>
  <c r="AA18" i="18"/>
  <c r="Z18" i="18"/>
  <c r="Y18" i="18"/>
  <c r="X18" i="18"/>
  <c r="V18" i="18"/>
  <c r="U18" i="18"/>
  <c r="T18" i="18"/>
  <c r="S18" i="18"/>
  <c r="R18" i="18"/>
  <c r="O18" i="18"/>
  <c r="N18" i="18"/>
  <c r="K18" i="18"/>
  <c r="J18" i="18"/>
  <c r="G18" i="18"/>
  <c r="F18" i="18"/>
  <c r="E18" i="18"/>
  <c r="AF19" i="17"/>
  <c r="AG19" i="17"/>
  <c r="AF20" i="17"/>
  <c r="AG20" i="17"/>
  <c r="AF21" i="17"/>
  <c r="AG21" i="17"/>
  <c r="AF22" i="17"/>
  <c r="AG22" i="17"/>
  <c r="AF24" i="17"/>
  <c r="AG24" i="17"/>
  <c r="L43" i="17"/>
  <c r="K43" i="17"/>
  <c r="J43" i="17"/>
  <c r="I43" i="17"/>
  <c r="H43" i="17"/>
  <c r="G43" i="17"/>
  <c r="F43" i="17"/>
  <c r="O43" i="17" s="1"/>
  <c r="L42" i="17"/>
  <c r="K42" i="17"/>
  <c r="J42" i="17"/>
  <c r="I42" i="17"/>
  <c r="H42" i="17"/>
  <c r="G42" i="17"/>
  <c r="F42" i="17"/>
  <c r="L41" i="17"/>
  <c r="K41" i="17"/>
  <c r="J41" i="17"/>
  <c r="I41" i="17"/>
  <c r="H41" i="17"/>
  <c r="G41" i="17"/>
  <c r="F41" i="17"/>
  <c r="L40" i="17"/>
  <c r="K40" i="17"/>
  <c r="J40" i="17"/>
  <c r="I40" i="17"/>
  <c r="H40" i="17"/>
  <c r="G40" i="17"/>
  <c r="F40" i="17"/>
  <c r="L39" i="17"/>
  <c r="K39" i="17"/>
  <c r="J39" i="17"/>
  <c r="I39" i="17"/>
  <c r="H39" i="17"/>
  <c r="G39" i="17"/>
  <c r="F39" i="17"/>
  <c r="O39" i="17" s="1"/>
  <c r="O36" i="17"/>
  <c r="O35" i="17"/>
  <c r="O34" i="17"/>
  <c r="O33" i="17"/>
  <c r="O32" i="17"/>
  <c r="O31" i="17"/>
  <c r="O30" i="17"/>
  <c r="O29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Q18" i="17" s="1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AE19" i="17"/>
  <c r="AD19" i="17"/>
  <c r="AC19" i="17"/>
  <c r="AB19" i="17"/>
  <c r="AB18" i="17" s="1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J18" i="17" s="1"/>
  <c r="I19" i="17"/>
  <c r="I18" i="17" s="1"/>
  <c r="H19" i="17"/>
  <c r="G19" i="17"/>
  <c r="F19" i="17"/>
  <c r="F18" i="17" s="1"/>
  <c r="E19" i="17"/>
  <c r="D19" i="17"/>
  <c r="AE18" i="17"/>
  <c r="AD18" i="17"/>
  <c r="AC18" i="17"/>
  <c r="Z18" i="17"/>
  <c r="Y18" i="17"/>
  <c r="X18" i="17"/>
  <c r="W18" i="17"/>
  <c r="V18" i="17"/>
  <c r="U18" i="17"/>
  <c r="T18" i="17"/>
  <c r="S18" i="17"/>
  <c r="R18" i="17"/>
  <c r="P18" i="17"/>
  <c r="O18" i="17"/>
  <c r="N18" i="17"/>
  <c r="M18" i="17"/>
  <c r="L18" i="17"/>
  <c r="K18" i="17"/>
  <c r="H18" i="17"/>
  <c r="G18" i="17"/>
  <c r="E18" i="17"/>
  <c r="D18" i="17"/>
  <c r="O43" i="16"/>
  <c r="N43" i="16"/>
  <c r="M43" i="16"/>
  <c r="L43" i="16"/>
  <c r="K43" i="16"/>
  <c r="J43" i="16"/>
  <c r="I43" i="16"/>
  <c r="O42" i="16"/>
  <c r="N42" i="16"/>
  <c r="M42" i="16"/>
  <c r="L42" i="16"/>
  <c r="K42" i="16"/>
  <c r="J42" i="16"/>
  <c r="I42" i="16"/>
  <c r="O41" i="16"/>
  <c r="N41" i="16"/>
  <c r="M41" i="16"/>
  <c r="L41" i="16"/>
  <c r="K41" i="16"/>
  <c r="J41" i="16"/>
  <c r="I41" i="16"/>
  <c r="O40" i="16"/>
  <c r="N40" i="16"/>
  <c r="M40" i="16"/>
  <c r="L40" i="16"/>
  <c r="K40" i="16"/>
  <c r="J40" i="16"/>
  <c r="I40" i="16"/>
  <c r="O39" i="16"/>
  <c r="N39" i="16"/>
  <c r="M39" i="16"/>
  <c r="L39" i="16"/>
  <c r="K39" i="16"/>
  <c r="J39" i="16"/>
  <c r="I39" i="16"/>
  <c r="R36" i="16"/>
  <c r="R35" i="16"/>
  <c r="R34" i="16"/>
  <c r="R33" i="16"/>
  <c r="R32" i="16"/>
  <c r="R31" i="16"/>
  <c r="R30" i="16"/>
  <c r="R29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G18" i="16" s="1"/>
  <c r="F19" i="16"/>
  <c r="E19" i="16"/>
  <c r="D19" i="16"/>
  <c r="O44" i="15"/>
  <c r="N44" i="15"/>
  <c r="M44" i="15"/>
  <c r="L44" i="15"/>
  <c r="K44" i="15"/>
  <c r="J44" i="15"/>
  <c r="I44" i="15"/>
  <c r="O43" i="15"/>
  <c r="N43" i="15"/>
  <c r="M43" i="15"/>
  <c r="L43" i="15"/>
  <c r="K43" i="15"/>
  <c r="J43" i="15"/>
  <c r="I43" i="15"/>
  <c r="O42" i="15"/>
  <c r="N42" i="15"/>
  <c r="M42" i="15"/>
  <c r="L42" i="15"/>
  <c r="K42" i="15"/>
  <c r="J42" i="15"/>
  <c r="I42" i="15"/>
  <c r="O41" i="15"/>
  <c r="N41" i="15"/>
  <c r="M41" i="15"/>
  <c r="L41" i="15"/>
  <c r="K41" i="15"/>
  <c r="J41" i="15"/>
  <c r="I41" i="15"/>
  <c r="O40" i="15"/>
  <c r="N40" i="15"/>
  <c r="M40" i="15"/>
  <c r="L40" i="15"/>
  <c r="K40" i="15"/>
  <c r="J40" i="15"/>
  <c r="R40" i="15" s="1"/>
  <c r="I40" i="15"/>
  <c r="R37" i="15"/>
  <c r="R36" i="15"/>
  <c r="R35" i="15"/>
  <c r="R34" i="15"/>
  <c r="R33" i="15"/>
  <c r="R32" i="15"/>
  <c r="R31" i="15"/>
  <c r="R30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5" i="11"/>
  <c r="D24" i="11"/>
  <c r="D23" i="11"/>
  <c r="D22" i="11"/>
  <c r="D21" i="11"/>
  <c r="D20" i="11"/>
  <c r="O44" i="13"/>
  <c r="N44" i="13"/>
  <c r="M44" i="13"/>
  <c r="L44" i="13"/>
  <c r="K44" i="13"/>
  <c r="J44" i="13"/>
  <c r="I44" i="13"/>
  <c r="O43" i="13"/>
  <c r="N43" i="13"/>
  <c r="M43" i="13"/>
  <c r="L43" i="13"/>
  <c r="K43" i="13"/>
  <c r="J43" i="13"/>
  <c r="I43" i="13"/>
  <c r="O42" i="13"/>
  <c r="N42" i="13"/>
  <c r="M42" i="13"/>
  <c r="L42" i="13"/>
  <c r="K42" i="13"/>
  <c r="J42" i="13"/>
  <c r="I42" i="13"/>
  <c r="O41" i="13"/>
  <c r="N41" i="13"/>
  <c r="M41" i="13"/>
  <c r="L41" i="13"/>
  <c r="K41" i="13"/>
  <c r="J41" i="13"/>
  <c r="I41" i="13"/>
  <c r="O40" i="13"/>
  <c r="N40" i="13"/>
  <c r="M40" i="13"/>
  <c r="L40" i="13"/>
  <c r="K40" i="13"/>
  <c r="J40" i="13"/>
  <c r="I40" i="13"/>
  <c r="R37" i="13"/>
  <c r="R36" i="13"/>
  <c r="R35" i="13"/>
  <c r="R34" i="13"/>
  <c r="R33" i="13"/>
  <c r="R32" i="13"/>
  <c r="R31" i="13"/>
  <c r="R30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AF19" i="12"/>
  <c r="AG19" i="12"/>
  <c r="AH19" i="12"/>
  <c r="AF20" i="12"/>
  <c r="AG20" i="12"/>
  <c r="AH20" i="12"/>
  <c r="AF21" i="12"/>
  <c r="AG21" i="12"/>
  <c r="AH21" i="12"/>
  <c r="AF22" i="12"/>
  <c r="AG22" i="12"/>
  <c r="AH22" i="12"/>
  <c r="AF23" i="12"/>
  <c r="AG23" i="12"/>
  <c r="AH23" i="12"/>
  <c r="AF24" i="12"/>
  <c r="AG24" i="12"/>
  <c r="AH24" i="12"/>
  <c r="O43" i="12"/>
  <c r="N43" i="12"/>
  <c r="M43" i="12"/>
  <c r="L43" i="12"/>
  <c r="K43" i="12"/>
  <c r="J43" i="12"/>
  <c r="I43" i="12"/>
  <c r="O42" i="12"/>
  <c r="N42" i="12"/>
  <c r="M42" i="12"/>
  <c r="L42" i="12"/>
  <c r="K42" i="12"/>
  <c r="J42" i="12"/>
  <c r="I42" i="12"/>
  <c r="O41" i="12"/>
  <c r="N41" i="12"/>
  <c r="M41" i="12"/>
  <c r="L41" i="12"/>
  <c r="K41" i="12"/>
  <c r="J41" i="12"/>
  <c r="I41" i="12"/>
  <c r="O40" i="12"/>
  <c r="N40" i="12"/>
  <c r="M40" i="12"/>
  <c r="L40" i="12"/>
  <c r="K40" i="12"/>
  <c r="J40" i="12"/>
  <c r="I40" i="12"/>
  <c r="O39" i="12"/>
  <c r="N39" i="12"/>
  <c r="M39" i="12"/>
  <c r="L39" i="12"/>
  <c r="K39" i="12"/>
  <c r="J39" i="12"/>
  <c r="I39" i="12"/>
  <c r="R36" i="12"/>
  <c r="R35" i="12"/>
  <c r="R34" i="12"/>
  <c r="R33" i="12"/>
  <c r="R32" i="12"/>
  <c r="R31" i="12"/>
  <c r="R30" i="12"/>
  <c r="R29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K18" i="12" s="1"/>
  <c r="J19" i="12"/>
  <c r="I19" i="12"/>
  <c r="H19" i="12"/>
  <c r="G19" i="12"/>
  <c r="F19" i="12"/>
  <c r="E19" i="12"/>
  <c r="D19" i="12"/>
  <c r="V18" i="38" l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K19" i="33"/>
  <c r="J19" i="33"/>
  <c r="I19" i="33"/>
  <c r="H19" i="33"/>
  <c r="AH18" i="38"/>
  <c r="AG18" i="38"/>
  <c r="AF18" i="38"/>
  <c r="N18" i="35"/>
  <c r="L18" i="35"/>
  <c r="K18" i="35"/>
  <c r="J18" i="35"/>
  <c r="W18" i="32"/>
  <c r="W18" i="30"/>
  <c r="J18" i="30"/>
  <c r="H18" i="30"/>
  <c r="AE19" i="29"/>
  <c r="AG19" i="29"/>
  <c r="AA18" i="27"/>
  <c r="N18" i="27"/>
  <c r="I18" i="27"/>
  <c r="AD18" i="27"/>
  <c r="AC18" i="27"/>
  <c r="AB18" i="27"/>
  <c r="U18" i="26"/>
  <c r="T18" i="26"/>
  <c r="R18" i="26"/>
  <c r="AH18" i="36"/>
  <c r="AG18" i="36"/>
  <c r="AF18" i="36"/>
  <c r="AG18" i="35"/>
  <c r="AF18" i="35"/>
  <c r="AH19" i="34"/>
  <c r="AG19" i="34"/>
  <c r="AE18" i="35"/>
  <c r="AD18" i="35"/>
  <c r="AD18" i="25"/>
  <c r="AF19" i="34"/>
  <c r="H18" i="25"/>
  <c r="E18" i="25"/>
  <c r="R18" i="25"/>
  <c r="P18" i="23"/>
  <c r="AH18" i="32"/>
  <c r="AG18" i="32"/>
  <c r="AF18" i="32"/>
  <c r="AH18" i="31"/>
  <c r="AG18" i="31"/>
  <c r="AF18" i="31"/>
  <c r="X18" i="22"/>
  <c r="AG18" i="30"/>
  <c r="AF18" i="30"/>
  <c r="AE18" i="30"/>
  <c r="AD18" i="30"/>
  <c r="AC18" i="30"/>
  <c r="AD19" i="29"/>
  <c r="Z19" i="29"/>
  <c r="V19" i="29"/>
  <c r="R19" i="29"/>
  <c r="N19" i="29"/>
  <c r="J19" i="29"/>
  <c r="F19" i="29"/>
  <c r="M44" i="29"/>
  <c r="AA19" i="29"/>
  <c r="W19" i="29"/>
  <c r="S19" i="29"/>
  <c r="O19" i="29"/>
  <c r="K19" i="29"/>
  <c r="G19" i="29"/>
  <c r="AC19" i="29"/>
  <c r="Y19" i="29"/>
  <c r="U19" i="29"/>
  <c r="Q19" i="29"/>
  <c r="M19" i="29"/>
  <c r="I19" i="29"/>
  <c r="E19" i="29"/>
  <c r="M45" i="29"/>
  <c r="M41" i="29"/>
  <c r="AB19" i="29"/>
  <c r="X19" i="29"/>
  <c r="T19" i="29"/>
  <c r="P19" i="29"/>
  <c r="L19" i="29"/>
  <c r="H19" i="29"/>
  <c r="D19" i="29"/>
  <c r="M42" i="29"/>
  <c r="M43" i="29"/>
  <c r="AE18" i="27"/>
  <c r="AF18" i="27"/>
  <c r="P18" i="27"/>
  <c r="T18" i="27"/>
  <c r="D18" i="27"/>
  <c r="F18" i="27"/>
  <c r="G18" i="27"/>
  <c r="AH18" i="26"/>
  <c r="AF18" i="26"/>
  <c r="U18" i="25"/>
  <c r="D18" i="25"/>
  <c r="N18" i="22"/>
  <c r="O18" i="22"/>
  <c r="AH18" i="22"/>
  <c r="W18" i="18"/>
  <c r="L18" i="18"/>
  <c r="P18" i="18"/>
  <c r="H18" i="18"/>
  <c r="D18" i="18"/>
  <c r="AB18" i="18"/>
  <c r="AA18" i="17"/>
  <c r="E18" i="23"/>
  <c r="Z18" i="22"/>
  <c r="AG18" i="22"/>
  <c r="AB18" i="22"/>
  <c r="AH18" i="23"/>
  <c r="AG18" i="23"/>
  <c r="AF18" i="23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O41" i="17"/>
  <c r="O42" i="17"/>
  <c r="O40" i="17"/>
  <c r="I18" i="16"/>
  <c r="Q18" i="16"/>
  <c r="AG18" i="16"/>
  <c r="R43" i="16"/>
  <c r="G19" i="15"/>
  <c r="O19" i="15"/>
  <c r="AH18" i="18"/>
  <c r="AG18" i="18"/>
  <c r="AF18" i="18"/>
  <c r="AE18" i="18"/>
  <c r="AD18" i="18"/>
  <c r="AC18" i="18"/>
  <c r="AG18" i="17"/>
  <c r="AF18" i="17"/>
  <c r="H18" i="16"/>
  <c r="P18" i="16"/>
  <c r="AF18" i="16"/>
  <c r="AH18" i="16"/>
  <c r="R42" i="16"/>
  <c r="D18" i="16"/>
  <c r="E18" i="16"/>
  <c r="R41" i="16"/>
  <c r="R40" i="16"/>
  <c r="R39" i="16"/>
  <c r="V19" i="15"/>
  <c r="N19" i="15"/>
  <c r="J19" i="15"/>
  <c r="AD19" i="15"/>
  <c r="R44" i="15"/>
  <c r="R43" i="15"/>
  <c r="F19" i="15"/>
  <c r="R42" i="15"/>
  <c r="R41" i="15"/>
  <c r="AB18" i="12"/>
  <c r="Y18" i="16"/>
  <c r="X18" i="16"/>
  <c r="K18" i="16"/>
  <c r="S18" i="16"/>
  <c r="AA18" i="16"/>
  <c r="J18" i="16"/>
  <c r="R18" i="16"/>
  <c r="Z18" i="16"/>
  <c r="M18" i="16"/>
  <c r="U18" i="16"/>
  <c r="AC18" i="16"/>
  <c r="T18" i="16"/>
  <c r="AB18" i="16"/>
  <c r="N18" i="16"/>
  <c r="V18" i="16"/>
  <c r="AD18" i="16"/>
  <c r="O18" i="16"/>
  <c r="W18" i="16"/>
  <c r="AE18" i="16"/>
  <c r="L18" i="16"/>
  <c r="F18" i="16"/>
  <c r="AE19" i="15"/>
  <c r="W19" i="15"/>
  <c r="AA19" i="15"/>
  <c r="X19" i="15"/>
  <c r="K19" i="15"/>
  <c r="S19" i="15"/>
  <c r="AH19" i="15"/>
  <c r="AG19" i="15"/>
  <c r="AF19" i="15"/>
  <c r="I19" i="15"/>
  <c r="Q19" i="15"/>
  <c r="Y19" i="15"/>
  <c r="L19" i="15"/>
  <c r="T19" i="15"/>
  <c r="AB19" i="15"/>
  <c r="E19" i="15"/>
  <c r="M19" i="15"/>
  <c r="U19" i="15"/>
  <c r="AC19" i="15"/>
  <c r="D19" i="15"/>
  <c r="R19" i="15"/>
  <c r="Z19" i="15"/>
  <c r="H19" i="15"/>
  <c r="P19" i="15"/>
  <c r="W18" i="12"/>
  <c r="O18" i="12"/>
  <c r="G18" i="12"/>
  <c r="S18" i="12"/>
  <c r="AG18" i="12"/>
  <c r="R18" i="12"/>
  <c r="AH18" i="12"/>
  <c r="AF18" i="12"/>
  <c r="AG19" i="11"/>
  <c r="AF19" i="11"/>
  <c r="V19" i="13"/>
  <c r="N19" i="13"/>
  <c r="AD19" i="13"/>
  <c r="G19" i="13"/>
  <c r="O19" i="13"/>
  <c r="W19" i="13"/>
  <c r="AE19" i="13"/>
  <c r="F19" i="13"/>
  <c r="R44" i="13"/>
  <c r="R43" i="13"/>
  <c r="M19" i="13"/>
  <c r="R42" i="13"/>
  <c r="AC19" i="13"/>
  <c r="R41" i="13"/>
  <c r="R40" i="13"/>
  <c r="K19" i="13"/>
  <c r="E19" i="13"/>
  <c r="U19" i="13"/>
  <c r="L19" i="13"/>
  <c r="AA19" i="13"/>
  <c r="AB19" i="13"/>
  <c r="S19" i="13"/>
  <c r="T19" i="13"/>
  <c r="D19" i="13"/>
  <c r="H19" i="13"/>
  <c r="P19" i="13"/>
  <c r="X19" i="13"/>
  <c r="AF19" i="13"/>
  <c r="I19" i="13"/>
  <c r="Q19" i="13"/>
  <c r="Y19" i="13"/>
  <c r="AG19" i="13"/>
  <c r="J19" i="13"/>
  <c r="R19" i="13"/>
  <c r="Z19" i="13"/>
  <c r="AE18" i="12"/>
  <c r="Z18" i="12"/>
  <c r="F18" i="12"/>
  <c r="AD18" i="12"/>
  <c r="R40" i="12"/>
  <c r="R39" i="12"/>
  <c r="R43" i="12"/>
  <c r="R42" i="12"/>
  <c r="R41" i="12"/>
  <c r="V18" i="12"/>
  <c r="N18" i="12"/>
  <c r="AA18" i="12"/>
  <c r="E18" i="12"/>
  <c r="M18" i="12"/>
  <c r="U18" i="12"/>
  <c r="AC18" i="12"/>
  <c r="Y18" i="12"/>
  <c r="J18" i="12"/>
  <c r="X18" i="12"/>
  <c r="H18" i="12"/>
  <c r="L18" i="12"/>
  <c r="T18" i="12"/>
  <c r="P18" i="12"/>
  <c r="I18" i="12"/>
  <c r="Q18" i="12"/>
  <c r="D18" i="12"/>
  <c r="O44" i="11"/>
  <c r="N44" i="11"/>
  <c r="M44" i="11"/>
  <c r="L44" i="11"/>
  <c r="K44" i="11"/>
  <c r="J44" i="11"/>
  <c r="I44" i="11"/>
  <c r="O43" i="11"/>
  <c r="N43" i="11"/>
  <c r="M43" i="11"/>
  <c r="L43" i="11"/>
  <c r="K43" i="11"/>
  <c r="J43" i="11"/>
  <c r="I43" i="11"/>
  <c r="O42" i="11"/>
  <c r="N42" i="11"/>
  <c r="M42" i="11"/>
  <c r="L42" i="11"/>
  <c r="K42" i="11"/>
  <c r="J42" i="11"/>
  <c r="I42" i="11"/>
  <c r="O41" i="11"/>
  <c r="N41" i="11"/>
  <c r="M41" i="11"/>
  <c r="L41" i="11"/>
  <c r="K41" i="11"/>
  <c r="J41" i="11"/>
  <c r="I41" i="11"/>
  <c r="O40" i="11"/>
  <c r="N40" i="11"/>
  <c r="M40" i="11"/>
  <c r="L40" i="11"/>
  <c r="K40" i="11"/>
  <c r="J40" i="11"/>
  <c r="I40" i="11"/>
  <c r="R37" i="11"/>
  <c r="R36" i="11"/>
  <c r="R35" i="11"/>
  <c r="R34" i="11"/>
  <c r="R33" i="11"/>
  <c r="R32" i="11"/>
  <c r="R31" i="11"/>
  <c r="R30" i="11"/>
  <c r="AE19" i="11"/>
  <c r="V19" i="11"/>
  <c r="P19" i="11"/>
  <c r="N19" i="11"/>
  <c r="H19" i="11"/>
  <c r="F19" i="11"/>
  <c r="D3" i="10"/>
  <c r="O45" i="10"/>
  <c r="N45" i="10"/>
  <c r="M45" i="10"/>
  <c r="L45" i="10"/>
  <c r="K45" i="10"/>
  <c r="J45" i="10"/>
  <c r="I45" i="10"/>
  <c r="O44" i="10"/>
  <c r="N44" i="10"/>
  <c r="M44" i="10"/>
  <c r="L44" i="10"/>
  <c r="K44" i="10"/>
  <c r="J44" i="10"/>
  <c r="I44" i="10"/>
  <c r="O43" i="10"/>
  <c r="N43" i="10"/>
  <c r="M43" i="10"/>
  <c r="L43" i="10"/>
  <c r="K43" i="10"/>
  <c r="J43" i="10"/>
  <c r="I43" i="10"/>
  <c r="O42" i="10"/>
  <c r="N42" i="10"/>
  <c r="M42" i="10"/>
  <c r="L42" i="10"/>
  <c r="K42" i="10"/>
  <c r="J42" i="10"/>
  <c r="I42" i="10"/>
  <c r="O41" i="10"/>
  <c r="N41" i="10"/>
  <c r="M41" i="10"/>
  <c r="L41" i="10"/>
  <c r="K41" i="10"/>
  <c r="J41" i="10"/>
  <c r="I41" i="10"/>
  <c r="R38" i="10"/>
  <c r="R37" i="10"/>
  <c r="R36" i="10"/>
  <c r="R35" i="10"/>
  <c r="R34" i="10"/>
  <c r="R33" i="10"/>
  <c r="R32" i="10"/>
  <c r="R31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O46" i="9"/>
  <c r="N46" i="9"/>
  <c r="M46" i="9"/>
  <c r="L46" i="9"/>
  <c r="K46" i="9"/>
  <c r="J46" i="9"/>
  <c r="I46" i="9"/>
  <c r="O45" i="9"/>
  <c r="N45" i="9"/>
  <c r="M45" i="9"/>
  <c r="L45" i="9"/>
  <c r="K45" i="9"/>
  <c r="J45" i="9"/>
  <c r="I45" i="9"/>
  <c r="O44" i="9"/>
  <c r="N44" i="9"/>
  <c r="M44" i="9"/>
  <c r="L44" i="9"/>
  <c r="K44" i="9"/>
  <c r="J44" i="9"/>
  <c r="I44" i="9"/>
  <c r="O43" i="9"/>
  <c r="N43" i="9"/>
  <c r="M43" i="9"/>
  <c r="L43" i="9"/>
  <c r="K43" i="9"/>
  <c r="J43" i="9"/>
  <c r="I43" i="9"/>
  <c r="O42" i="9"/>
  <c r="N42" i="9"/>
  <c r="M42" i="9"/>
  <c r="L42" i="9"/>
  <c r="K42" i="9"/>
  <c r="J42" i="9"/>
  <c r="I42" i="9"/>
  <c r="R39" i="9"/>
  <c r="R38" i="9"/>
  <c r="R37" i="9"/>
  <c r="R36" i="9"/>
  <c r="R35" i="9"/>
  <c r="R34" i="9"/>
  <c r="R33" i="9"/>
  <c r="R32" i="9"/>
  <c r="H30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AE19" i="9"/>
  <c r="AD19" i="9"/>
  <c r="AD18" i="9" s="1"/>
  <c r="AC19" i="9"/>
  <c r="AB19" i="9"/>
  <c r="AA19" i="9"/>
  <c r="Z19" i="9"/>
  <c r="Y19" i="9"/>
  <c r="X19" i="9"/>
  <c r="W19" i="9"/>
  <c r="V19" i="9"/>
  <c r="U19" i="9"/>
  <c r="T19" i="9"/>
  <c r="T18" i="9" s="1"/>
  <c r="S19" i="9"/>
  <c r="R19" i="9"/>
  <c r="Q19" i="9"/>
  <c r="P19" i="9"/>
  <c r="O19" i="9"/>
  <c r="N19" i="9"/>
  <c r="M19" i="9"/>
  <c r="L19" i="9"/>
  <c r="K19" i="9"/>
  <c r="J19" i="9"/>
  <c r="I19" i="9"/>
  <c r="I18" i="9" s="1"/>
  <c r="H19" i="9"/>
  <c r="G19" i="9"/>
  <c r="F19" i="9"/>
  <c r="E19" i="9"/>
  <c r="D19" i="9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D21" i="8"/>
  <c r="R31" i="8"/>
  <c r="R32" i="8"/>
  <c r="R33" i="8"/>
  <c r="R34" i="8"/>
  <c r="R35" i="8"/>
  <c r="R36" i="8"/>
  <c r="R37" i="8"/>
  <c r="R30" i="8"/>
  <c r="O44" i="8"/>
  <c r="N44" i="8"/>
  <c r="M44" i="8"/>
  <c r="L44" i="8"/>
  <c r="K44" i="8"/>
  <c r="J44" i="8"/>
  <c r="I44" i="8"/>
  <c r="O43" i="8"/>
  <c r="N43" i="8"/>
  <c r="M43" i="8"/>
  <c r="L43" i="8"/>
  <c r="K43" i="8"/>
  <c r="J43" i="8"/>
  <c r="I43" i="8"/>
  <c r="O42" i="8"/>
  <c r="N42" i="8"/>
  <c r="M42" i="8"/>
  <c r="L42" i="8"/>
  <c r="K42" i="8"/>
  <c r="J42" i="8"/>
  <c r="I42" i="8"/>
  <c r="O41" i="8"/>
  <c r="N41" i="8"/>
  <c r="M41" i="8"/>
  <c r="L41" i="8"/>
  <c r="K41" i="8"/>
  <c r="J41" i="8"/>
  <c r="I41" i="8"/>
  <c r="O40" i="8"/>
  <c r="N40" i="8"/>
  <c r="M40" i="8"/>
  <c r="L40" i="8"/>
  <c r="K40" i="8"/>
  <c r="J40" i="8"/>
  <c r="I40" i="8"/>
  <c r="H28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O33" i="1"/>
  <c r="L45" i="1"/>
  <c r="K45" i="1"/>
  <c r="J45" i="1"/>
  <c r="I45" i="1"/>
  <c r="H45" i="1"/>
  <c r="G45" i="1"/>
  <c r="F45" i="1"/>
  <c r="L44" i="1"/>
  <c r="K44" i="1"/>
  <c r="J44" i="1"/>
  <c r="I44" i="1"/>
  <c r="H44" i="1"/>
  <c r="G44" i="1"/>
  <c r="F44" i="1"/>
  <c r="L43" i="1"/>
  <c r="K43" i="1"/>
  <c r="J43" i="1"/>
  <c r="I43" i="1"/>
  <c r="H43" i="1"/>
  <c r="G43" i="1"/>
  <c r="F43" i="1"/>
  <c r="L42" i="1"/>
  <c r="K42" i="1"/>
  <c r="J42" i="1"/>
  <c r="I42" i="1"/>
  <c r="H42" i="1"/>
  <c r="G42" i="1"/>
  <c r="F42" i="1"/>
  <c r="L41" i="1"/>
  <c r="K41" i="1"/>
  <c r="J41" i="1"/>
  <c r="I41" i="1"/>
  <c r="H41" i="1"/>
  <c r="G41" i="1"/>
  <c r="F41" i="1"/>
  <c r="O38" i="1"/>
  <c r="O37" i="1"/>
  <c r="O36" i="1"/>
  <c r="O35" i="1"/>
  <c r="O32" i="1"/>
  <c r="O31" i="1"/>
  <c r="O30" i="1"/>
  <c r="F28" i="1"/>
  <c r="AF31" i="1"/>
  <c r="AF32" i="1"/>
  <c r="AF33" i="1"/>
  <c r="AF34" i="1"/>
  <c r="AF35" i="1"/>
  <c r="AF36" i="1"/>
  <c r="AF37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21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F20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F19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F18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F17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V28" i="1"/>
  <c r="AC44" i="1"/>
  <c r="AB44" i="1"/>
  <c r="AA44" i="1"/>
  <c r="Z44" i="1"/>
  <c r="Y44" i="1"/>
  <c r="X44" i="1"/>
  <c r="W44" i="1"/>
  <c r="AC43" i="1"/>
  <c r="AB43" i="1"/>
  <c r="AA43" i="1"/>
  <c r="Z43" i="1"/>
  <c r="Y43" i="1"/>
  <c r="X43" i="1"/>
  <c r="W43" i="1"/>
  <c r="AC42" i="1"/>
  <c r="AB42" i="1"/>
  <c r="AA42" i="1"/>
  <c r="Z42" i="1"/>
  <c r="Y42" i="1"/>
  <c r="X42" i="1"/>
  <c r="W42" i="1"/>
  <c r="AC41" i="1"/>
  <c r="AB41" i="1"/>
  <c r="AA41" i="1"/>
  <c r="Z41" i="1"/>
  <c r="Y41" i="1"/>
  <c r="X41" i="1"/>
  <c r="W41" i="1"/>
  <c r="AC40" i="1"/>
  <c r="AB40" i="1"/>
  <c r="AA40" i="1"/>
  <c r="Z40" i="1"/>
  <c r="Y40" i="1"/>
  <c r="X40" i="1"/>
  <c r="W40" i="1"/>
  <c r="AF30" i="1"/>
  <c r="AE20" i="10" l="1"/>
  <c r="AD19" i="11"/>
  <c r="X19" i="11"/>
  <c r="L19" i="11"/>
  <c r="AA19" i="11"/>
  <c r="T19" i="11"/>
  <c r="I19" i="11"/>
  <c r="Q19" i="11"/>
  <c r="Y19" i="11"/>
  <c r="D19" i="11"/>
  <c r="Z19" i="11"/>
  <c r="G19" i="11"/>
  <c r="O19" i="11"/>
  <c r="W19" i="11"/>
  <c r="K19" i="11"/>
  <c r="R44" i="11"/>
  <c r="R43" i="11"/>
  <c r="R42" i="11"/>
  <c r="R41" i="11"/>
  <c r="R40" i="11"/>
  <c r="E19" i="11"/>
  <c r="M19" i="11"/>
  <c r="U19" i="11"/>
  <c r="R19" i="11"/>
  <c r="S19" i="11"/>
  <c r="J19" i="11"/>
  <c r="AB19" i="11"/>
  <c r="AC19" i="11"/>
  <c r="Q20" i="10"/>
  <c r="T20" i="10"/>
  <c r="X20" i="10"/>
  <c r="H20" i="10"/>
  <c r="R45" i="10"/>
  <c r="R44" i="10"/>
  <c r="R43" i="10"/>
  <c r="R42" i="10"/>
  <c r="R41" i="10"/>
  <c r="R42" i="9"/>
  <c r="S18" i="9"/>
  <c r="AE18" i="9"/>
  <c r="R46" i="9"/>
  <c r="R18" i="9"/>
  <c r="Z18" i="9"/>
  <c r="R45" i="9"/>
  <c r="R44" i="9"/>
  <c r="R43" i="9"/>
  <c r="AC20" i="10"/>
  <c r="U20" i="10"/>
  <c r="S20" i="10"/>
  <c r="R20" i="10"/>
  <c r="L20" i="10"/>
  <c r="J20" i="10"/>
  <c r="D20" i="10"/>
  <c r="G20" i="10"/>
  <c r="F20" i="10"/>
  <c r="E20" i="10"/>
  <c r="Y18" i="9"/>
  <c r="AC18" i="9"/>
  <c r="AA18" i="9"/>
  <c r="W18" i="9"/>
  <c r="O18" i="9"/>
  <c r="K18" i="9"/>
  <c r="J18" i="9"/>
  <c r="H18" i="9"/>
  <c r="E18" i="9"/>
  <c r="G18" i="9"/>
  <c r="D18" i="9"/>
  <c r="P20" i="10"/>
  <c r="M20" i="10"/>
  <c r="K20" i="10"/>
  <c r="O20" i="10"/>
  <c r="W20" i="10"/>
  <c r="I20" i="10"/>
  <c r="Y20" i="10"/>
  <c r="AB20" i="10"/>
  <c r="AA20" i="10"/>
  <c r="Z20" i="10"/>
  <c r="X18" i="9"/>
  <c r="V18" i="9"/>
  <c r="U18" i="9"/>
  <c r="AB18" i="9"/>
  <c r="P18" i="9"/>
  <c r="N18" i="9"/>
  <c r="M18" i="9"/>
  <c r="L18" i="9"/>
  <c r="Q18" i="9"/>
  <c r="F18" i="9"/>
  <c r="N20" i="10"/>
  <c r="V20" i="10"/>
  <c r="AD20" i="10"/>
  <c r="X16" i="8"/>
  <c r="R41" i="8"/>
  <c r="S16" i="8"/>
  <c r="AA16" i="8"/>
  <c r="P16" i="8"/>
  <c r="K16" i="8"/>
  <c r="H16" i="8"/>
  <c r="G16" i="8"/>
  <c r="AC16" i="8"/>
  <c r="I16" i="8"/>
  <c r="Q16" i="8"/>
  <c r="J16" i="8"/>
  <c r="R40" i="8"/>
  <c r="R44" i="8"/>
  <c r="O16" i="8"/>
  <c r="W16" i="8"/>
  <c r="AE16" i="8"/>
  <c r="Y16" i="8"/>
  <c r="R16" i="8"/>
  <c r="V16" i="8"/>
  <c r="D16" i="8"/>
  <c r="L16" i="8"/>
  <c r="T16" i="8"/>
  <c r="AB16" i="8"/>
  <c r="F16" i="8"/>
  <c r="N16" i="8"/>
  <c r="R43" i="8"/>
  <c r="Z16" i="8"/>
  <c r="AD16" i="8"/>
  <c r="E16" i="8"/>
  <c r="M16" i="8"/>
  <c r="U16" i="8"/>
  <c r="R42" i="8"/>
  <c r="O45" i="1"/>
  <c r="O44" i="1"/>
  <c r="O43" i="1"/>
  <c r="O42" i="1"/>
  <c r="O41" i="1"/>
  <c r="AB16" i="1"/>
  <c r="AP16" i="1"/>
  <c r="AH16" i="1"/>
  <c r="Z16" i="1"/>
  <c r="R16" i="1"/>
  <c r="J16" i="1"/>
  <c r="L16" i="1"/>
  <c r="T16" i="1"/>
  <c r="AF44" i="1"/>
  <c r="AQ16" i="1"/>
  <c r="AI16" i="1"/>
  <c r="AA16" i="1"/>
  <c r="S16" i="1"/>
  <c r="K16" i="1"/>
  <c r="AF43" i="1"/>
  <c r="AF42" i="1"/>
  <c r="AF41" i="1"/>
  <c r="AO16" i="1"/>
  <c r="AG16" i="1"/>
  <c r="Y16" i="1"/>
  <c r="Q16" i="1"/>
  <c r="I16" i="1"/>
  <c r="AJ16" i="1"/>
  <c r="AM16" i="1"/>
  <c r="AE16" i="1"/>
  <c r="W16" i="1"/>
  <c r="O16" i="1"/>
  <c r="G16" i="1"/>
  <c r="AK16" i="1"/>
  <c r="AC16" i="1"/>
  <c r="U16" i="1"/>
  <c r="M16" i="1"/>
  <c r="P16" i="1"/>
  <c r="H16" i="1"/>
  <c r="AL16" i="1"/>
  <c r="AD16" i="1"/>
  <c r="V16" i="1"/>
  <c r="X16" i="1"/>
  <c r="AF16" i="1"/>
  <c r="F16" i="1"/>
  <c r="AN16" i="1"/>
  <c r="N16" i="1"/>
  <c r="A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X13" authorId="0" shapeId="0" xr:uid="{A94C4EE8-F489-4FCC-8096-78E02F2D16F7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Y13" authorId="0" shapeId="0" xr:uid="{6A6DB0F5-05E6-435D-83D9-96BA01BF8045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  <comment ref="Z13" authorId="0" shapeId="0" xr:uid="{CC03F91D-D40D-42E5-B9D7-299E47D0A72A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Activado disponible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Benitez Gonzalez Inmaculada</author>
  </authors>
  <commentList>
    <comment ref="Y13" authorId="0" shapeId="0" xr:uid="{AFEA58FC-7693-49E5-92FF-CEA0D6D07C2E}">
      <text>
        <r>
          <rPr>
            <b/>
            <sz val="9"/>
            <color indexed="81"/>
            <rFont val="Tahoma"/>
            <charset val="1"/>
          </rPr>
          <t>Benitez Gonzalez Inmaculada:</t>
        </r>
        <r>
          <rPr>
            <sz val="9"/>
            <color indexed="81"/>
            <rFont val="Tahoma"/>
            <charset val="1"/>
          </rPr>
          <t xml:space="preserve">
activar disponible para cubrir el turno de tarde </t>
        </r>
      </text>
    </comment>
  </commentList>
</comments>
</file>

<file path=xl/sharedStrings.xml><?xml version="1.0" encoding="utf-8"?>
<sst xmlns="http://schemas.openxmlformats.org/spreadsheetml/2006/main" count="9930" uniqueCount="102">
  <si>
    <t>BT</t>
  </si>
  <si>
    <t>DICIEMBRE</t>
  </si>
  <si>
    <t>ENERO</t>
  </si>
  <si>
    <t>Nombre</t>
  </si>
  <si>
    <t>V</t>
  </si>
  <si>
    <t>S</t>
  </si>
  <si>
    <t>D</t>
  </si>
  <si>
    <t>L</t>
  </si>
  <si>
    <t>M</t>
  </si>
  <si>
    <t>X</t>
  </si>
  <si>
    <t>J</t>
  </si>
  <si>
    <t>T2</t>
  </si>
  <si>
    <t xml:space="preserve">IRENE COSTALES ALVAREZ </t>
  </si>
  <si>
    <t>E1</t>
  </si>
  <si>
    <t>T</t>
  </si>
  <si>
    <t>NG</t>
  </si>
  <si>
    <t>MG</t>
  </si>
  <si>
    <t>DIEGO DEL RIO GIMENO</t>
  </si>
  <si>
    <t>E2</t>
  </si>
  <si>
    <t>N</t>
  </si>
  <si>
    <t xml:space="preserve">RAQUEL RODRIGUEZ RABANAL </t>
  </si>
  <si>
    <t>E3</t>
  </si>
  <si>
    <t>TG</t>
  </si>
  <si>
    <t>LG</t>
  </si>
  <si>
    <t>M2</t>
  </si>
  <si>
    <t xml:space="preserve">MIGUEL MATEO BOLADO </t>
  </si>
  <si>
    <t>E4</t>
  </si>
  <si>
    <t xml:space="preserve">Eric Alan Villegas Poza </t>
  </si>
  <si>
    <t>M5</t>
  </si>
  <si>
    <t xml:space="preserve">Luis Roberto Romero Martínez </t>
  </si>
  <si>
    <t>M6</t>
  </si>
  <si>
    <t xml:space="preserve">Oscar Yanez Marquez </t>
  </si>
  <si>
    <t>M7</t>
  </si>
  <si>
    <t xml:space="preserve">Rodrigo Arroyo Lara </t>
  </si>
  <si>
    <t>M8</t>
  </si>
  <si>
    <t>Borja Frances Fuster</t>
  </si>
  <si>
    <t>AUX</t>
  </si>
  <si>
    <t>JP</t>
  </si>
  <si>
    <t>OP</t>
  </si>
  <si>
    <t>del 11 de Diciembre  al  7 de Enero</t>
  </si>
  <si>
    <t>24 de Diciembre</t>
  </si>
  <si>
    <t>8 de Enero en adelante</t>
  </si>
  <si>
    <t>Raquel</t>
  </si>
  <si>
    <r>
      <t>T</t>
    </r>
    <r>
      <rPr>
        <sz val="9"/>
        <rFont val="Arial"/>
        <family val="2"/>
      </rPr>
      <t>o Be</t>
    </r>
  </si>
  <si>
    <t>IRENE COSTALES ALVAREZ </t>
  </si>
  <si>
    <t>RAQUEL RODRIGUEZ RABANAL </t>
  </si>
  <si>
    <t>MIGUEL MATEO BOLADO </t>
  </si>
  <si>
    <t>Eric Alan Villegas Poza </t>
  </si>
  <si>
    <t>Luis Roberto Romero Martínez </t>
  </si>
  <si>
    <t>Oscar Yanez Marquez </t>
  </si>
  <si>
    <t>Rodrigo Arroyo Lara </t>
  </si>
  <si>
    <t>feb</t>
  </si>
  <si>
    <t>Marzo</t>
  </si>
  <si>
    <t>DG</t>
  </si>
  <si>
    <t>IRENE COSTALES ALVAREZ</t>
  </si>
  <si>
    <t>Eric Alan Villegas Pozas</t>
  </si>
  <si>
    <t>Jose Alfredo Soto Barrera</t>
  </si>
  <si>
    <t>Javier Martinez Fernandez</t>
  </si>
  <si>
    <t>Angel Angi Landeros Estrada</t>
  </si>
  <si>
    <t>enero</t>
  </si>
  <si>
    <t>Eric Alan Villegas Poza</t>
  </si>
  <si>
    <t>M9</t>
  </si>
  <si>
    <t>Angel Agni Landeros Estrada</t>
  </si>
  <si>
    <t>M10</t>
  </si>
  <si>
    <t>AC</t>
  </si>
  <si>
    <t>Abril</t>
  </si>
  <si>
    <t>BORJA FRANCES FUSTER</t>
  </si>
  <si>
    <t>MAYO</t>
  </si>
  <si>
    <t>P</t>
  </si>
  <si>
    <t>F</t>
  </si>
  <si>
    <t>FG</t>
  </si>
  <si>
    <t>Javier Martinez Fernandez
Nadia lopez</t>
  </si>
  <si>
    <t>JUNIO</t>
  </si>
  <si>
    <t>JAVIER COLL BAENA</t>
  </si>
  <si>
    <t xml:space="preserve">Javier Martinez Fernandez
</t>
  </si>
  <si>
    <t>Nadia  Lopez</t>
  </si>
  <si>
    <t>JULIO</t>
  </si>
  <si>
    <t>VG</t>
  </si>
  <si>
    <t xml:space="preserve">
Nadia Lopez</t>
  </si>
  <si>
    <t>A</t>
  </si>
  <si>
    <t>AGOSTO</t>
  </si>
  <si>
    <t xml:space="preserve">Nadia Lopez
</t>
  </si>
  <si>
    <t>Christofer Mendoza Chavez</t>
  </si>
  <si>
    <t>Co</t>
  </si>
  <si>
    <t>Name</t>
  </si>
  <si>
    <t>TF</t>
  </si>
  <si>
    <t>Irene Costales Alvarez</t>
  </si>
  <si>
    <t>Diego Del Río Gimeno</t>
  </si>
  <si>
    <t>Miguel Mateo Bolado</t>
  </si>
  <si>
    <t>Raquel Rodríguez Rabanal</t>
  </si>
  <si>
    <t>CHRISTOPHER MENDOZA</t>
  </si>
  <si>
    <t>NADIA LOPEZ</t>
  </si>
  <si>
    <t xml:space="preserve">JOSE ALFREDO SOTO </t>
  </si>
  <si>
    <t>ANGEL AGNI LANDEROS</t>
  </si>
  <si>
    <t>G</t>
  </si>
  <si>
    <t> </t>
  </si>
  <si>
    <t>PG</t>
  </si>
  <si>
    <t>JESUS DIRUBE ROLL</t>
  </si>
  <si>
    <t>E5</t>
  </si>
  <si>
    <t>B</t>
  </si>
  <si>
    <t>ALEXANDER DIZ FRNDZ.</t>
  </si>
  <si>
    <t>T/DG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</si>
</sst>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43" x14ac:knownFonts="1">
    <font>
      <sz val="10"/>
      <name val="Arial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9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sz val="8"/>
      <color theme="0"/>
      <name val="Calibri"/>
      <family val="2"/>
    </font>
    <font>
      <sz val="8"/>
      <color rgb="FF000000"/>
      <name val="Calibri"/>
      <family val="2"/>
    </font>
    <font>
      <sz val="8"/>
      <name val="Century Gothic"/>
      <family val="2"/>
    </font>
    <font>
      <sz val="8"/>
      <color rgb="FFFFFFFF"/>
      <name val="Calibri"/>
      <family val="2"/>
    </font>
    <font>
      <b/>
      <sz val="9"/>
      <name val="Calibri"/>
      <family val="2"/>
    </font>
    <font>
      <sz val="8"/>
      <color theme="0"/>
      <name val="Arial"/>
      <family val="2"/>
    </font>
    <font>
      <sz val="11"/>
      <color theme="0"/>
      <name val="Calibri"/>
      <family val="2"/>
    </font>
    <font>
      <sz val="9"/>
      <color theme="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i/>
      <sz val="8"/>
      <color theme="1" tint="4.9989318521683403E-2"/>
      <name val="Arial"/>
      <family val="2"/>
    </font>
    <font>
      <b/>
      <i/>
      <sz val="8"/>
      <color rgb="FFFF0000"/>
      <name val="Arial"/>
      <family val="2"/>
    </font>
    <font>
      <b/>
      <sz val="10"/>
      <name val="Arial"/>
      <family val="2"/>
    </font>
    <font>
      <u/>
      <sz val="10"/>
      <color rgb="FF1E53A3"/>
      <name val="Arial"/>
      <family val="2"/>
    </font>
    <font>
      <sz val="10"/>
      <color rgb="FF000000"/>
      <name val="Calibri"/>
      <family val="2"/>
    </font>
    <font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00B0F0"/>
      <name val="Arial"/>
      <family val="2"/>
    </font>
    <font>
      <b/>
      <sz val="10"/>
      <color rgb="FF00B0F0"/>
      <name val="Calibri"/>
      <family val="2"/>
    </font>
    <font>
      <b/>
      <sz val="8"/>
      <color rgb="FF00B0F0"/>
      <name val="Arial"/>
    </font>
    <font>
      <sz val="8"/>
      <name val="Arial"/>
    </font>
    <font>
      <sz val="8"/>
      <color rgb="FF000000"/>
      <name val="Arial"/>
    </font>
    <font>
      <sz val="10"/>
      <color rgb="FF000000"/>
      <name val="Calibri"/>
      <scheme val="minor"/>
    </font>
    <font>
      <b/>
      <sz val="10"/>
      <color rgb="FFFFFFFF"/>
      <name val="Arial"/>
      <family val="2"/>
    </font>
    <font>
      <b/>
      <sz val="8"/>
      <color rgb="FFFFFFFF"/>
      <name val="Arial"/>
      <family val="2"/>
    </font>
    <font>
      <sz val="9"/>
      <color rgb="FFFFFFFF"/>
      <name val="Calibri"/>
      <family val="2"/>
    </font>
    <font>
      <b/>
      <sz val="8"/>
      <color rgb="FF000000"/>
      <name val="Calibri"/>
      <family val="2"/>
    </font>
    <font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8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10"/>
      <name val="Arial"/>
    </font>
  </fonts>
  <fills count="5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C000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rgb="FF000000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9"/>
      </patternFill>
    </fill>
    <fill>
      <patternFill patternType="solid">
        <fgColor rgb="FFFF5D5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5D5D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</fills>
  <borders count="2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000000"/>
      </top>
      <bottom/>
      <diagonal/>
    </border>
    <border>
      <left style="medium">
        <color rgb="FFFFFF00"/>
      </left>
      <right style="medium">
        <color rgb="FFFFFF00"/>
      </right>
      <top/>
      <bottom style="thin">
        <color rgb="FFFFFF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/>
      <diagonal/>
    </border>
    <border>
      <left style="medium">
        <color rgb="FFFFFF00"/>
      </left>
      <right/>
      <top/>
      <bottom style="thin">
        <color rgb="FFFFFF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FFFF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rgb="FFFFFF00"/>
      </top>
      <bottom style="medium">
        <color rgb="FFFFFF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/>
      <bottom style="thin">
        <color indexed="64"/>
      </bottom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FFFF00"/>
      </left>
      <right style="medium">
        <color rgb="FFFFFF00"/>
      </right>
      <top style="medium">
        <color rgb="FF000000"/>
      </top>
      <bottom style="medium">
        <color rgb="FF000000"/>
      </bottom>
      <diagonal/>
    </border>
    <border>
      <left style="medium">
        <color rgb="FFFFFF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4" fillId="34" borderId="0" applyNumberFormat="0" applyBorder="0" applyAlignment="0" applyProtection="0"/>
  </cellStyleXfs>
  <cellXfs count="1130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10" fillId="2" borderId="0" xfId="0" applyFont="1" applyFill="1"/>
    <xf numFmtId="0" fontId="11" fillId="4" borderId="0" xfId="0" applyFont="1" applyFill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0" borderId="7" xfId="0" applyBorder="1"/>
    <xf numFmtId="0" fontId="5" fillId="0" borderId="7" xfId="0" applyFont="1" applyBorder="1"/>
    <xf numFmtId="0" fontId="10" fillId="6" borderId="7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17" borderId="7" xfId="0" applyFont="1" applyFill="1" applyBorder="1"/>
    <xf numFmtId="0" fontId="5" fillId="0" borderId="14" xfId="0" applyFont="1" applyBorder="1"/>
    <xf numFmtId="0" fontId="5" fillId="0" borderId="1" xfId="0" applyFont="1" applyBorder="1"/>
    <xf numFmtId="0" fontId="5" fillId="0" borderId="18" xfId="0" applyFont="1" applyBorder="1"/>
    <xf numFmtId="0" fontId="17" fillId="16" borderId="12" xfId="0" applyFont="1" applyFill="1" applyBorder="1" applyAlignment="1">
      <alignment vertical="center"/>
    </xf>
    <xf numFmtId="0" fontId="17" fillId="16" borderId="19" xfId="0" applyFont="1" applyFill="1" applyBorder="1" applyAlignment="1">
      <alignment vertical="center"/>
    </xf>
    <xf numFmtId="165" fontId="13" fillId="20" borderId="12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0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0" fillId="11" borderId="0" xfId="0" applyFont="1" applyFill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14" fillId="22" borderId="0" xfId="0" applyFont="1" applyFill="1"/>
    <xf numFmtId="0" fontId="11" fillId="23" borderId="0" xfId="0" applyFont="1" applyFill="1" applyAlignment="1">
      <alignment horizontal="center" vertical="center"/>
    </xf>
    <xf numFmtId="0" fontId="11" fillId="23" borderId="6" xfId="0" applyFont="1" applyFill="1" applyBorder="1" applyAlignment="1">
      <alignment horizontal="center" vertical="center"/>
    </xf>
    <xf numFmtId="0" fontId="5" fillId="0" borderId="12" xfId="0" applyFont="1" applyBorder="1"/>
    <xf numFmtId="0" fontId="20" fillId="0" borderId="12" xfId="0" applyFont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0" fillId="12" borderId="12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5" fillId="0" borderId="8" xfId="0" applyFont="1" applyBorder="1"/>
    <xf numFmtId="165" fontId="19" fillId="21" borderId="20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5" fillId="0" borderId="20" xfId="0" applyFont="1" applyBorder="1"/>
    <xf numFmtId="0" fontId="5" fillId="0" borderId="10" xfId="0" applyFont="1" applyBorder="1"/>
    <xf numFmtId="0" fontId="5" fillId="0" borderId="25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11" xfId="0" applyFont="1" applyBorder="1"/>
    <xf numFmtId="0" fontId="4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5" fontId="0" fillId="0" borderId="0" xfId="0" applyNumberFormat="1"/>
    <xf numFmtId="0" fontId="5" fillId="25" borderId="7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right"/>
    </xf>
    <xf numFmtId="0" fontId="5" fillId="20" borderId="0" xfId="0" applyFont="1" applyFill="1"/>
    <xf numFmtId="0" fontId="20" fillId="20" borderId="0" xfId="0" applyFont="1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4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2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/>
    </xf>
    <xf numFmtId="165" fontId="5" fillId="7" borderId="4" xfId="0" applyNumberFormat="1" applyFont="1" applyFill="1" applyBorder="1" applyAlignment="1">
      <alignment horizontal="center" vertical="center"/>
    </xf>
    <xf numFmtId="165" fontId="5" fillId="7" borderId="7" xfId="0" applyNumberFormat="1" applyFont="1" applyFill="1" applyBorder="1" applyAlignment="1">
      <alignment horizontal="center" vertical="center"/>
    </xf>
    <xf numFmtId="165" fontId="5" fillId="7" borderId="5" xfId="0" applyNumberFormat="1" applyFont="1" applyFill="1" applyBorder="1" applyAlignment="1">
      <alignment horizontal="center" vertical="center"/>
    </xf>
    <xf numFmtId="165" fontId="5" fillId="10" borderId="4" xfId="0" applyNumberFormat="1" applyFont="1" applyFill="1" applyBorder="1" applyAlignment="1">
      <alignment horizontal="center" vertical="center"/>
    </xf>
    <xf numFmtId="165" fontId="5" fillId="10" borderId="7" xfId="0" applyNumberFormat="1" applyFont="1" applyFill="1" applyBorder="1" applyAlignment="1">
      <alignment horizontal="center" vertical="center"/>
    </xf>
    <xf numFmtId="165" fontId="5" fillId="10" borderId="5" xfId="0" applyNumberFormat="1" applyFont="1" applyFill="1" applyBorder="1" applyAlignment="1">
      <alignment horizontal="center" vertical="center"/>
    </xf>
    <xf numFmtId="165" fontId="5" fillId="9" borderId="22" xfId="0" applyNumberFormat="1" applyFont="1" applyFill="1" applyBorder="1" applyAlignment="1">
      <alignment horizontal="center" vertical="center"/>
    </xf>
    <xf numFmtId="165" fontId="5" fillId="9" borderId="23" xfId="0" applyNumberFormat="1" applyFont="1" applyFill="1" applyBorder="1" applyAlignment="1">
      <alignment horizontal="center" vertical="center"/>
    </xf>
    <xf numFmtId="165" fontId="5" fillId="9" borderId="24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wrapText="1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164" fontId="5" fillId="0" borderId="0" xfId="0" applyNumberFormat="1" applyFont="1"/>
    <xf numFmtId="0" fontId="5" fillId="0" borderId="16" xfId="0" applyFont="1" applyBorder="1"/>
    <xf numFmtId="0" fontId="5" fillId="0" borderId="17" xfId="0" applyFont="1" applyBorder="1"/>
    <xf numFmtId="0" fontId="5" fillId="0" borderId="13" xfId="0" applyFont="1" applyBorder="1"/>
    <xf numFmtId="0" fontId="5" fillId="27" borderId="7" xfId="0" applyFont="1" applyFill="1" applyBorder="1" applyAlignment="1">
      <alignment horizontal="center" vertical="center"/>
    </xf>
    <xf numFmtId="0" fontId="5" fillId="28" borderId="7" xfId="0" applyFont="1" applyFill="1" applyBorder="1" applyAlignment="1">
      <alignment horizontal="center" vertical="center"/>
    </xf>
    <xf numFmtId="0" fontId="5" fillId="29" borderId="7" xfId="0" applyFont="1" applyFill="1" applyBorder="1" applyAlignment="1">
      <alignment horizontal="center" vertical="center"/>
    </xf>
    <xf numFmtId="0" fontId="5" fillId="30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9" borderId="7" xfId="0" applyFont="1" applyFill="1" applyBorder="1" applyAlignment="1">
      <alignment horizontal="center" vertical="center"/>
    </xf>
    <xf numFmtId="0" fontId="5" fillId="31" borderId="7" xfId="0" applyFont="1" applyFill="1" applyBorder="1" applyAlignment="1">
      <alignment horizontal="center" vertical="center"/>
    </xf>
    <xf numFmtId="0" fontId="23" fillId="8" borderId="28" xfId="0" applyFont="1" applyFill="1" applyBorder="1" applyAlignment="1">
      <alignment horizontal="center" vertical="center"/>
    </xf>
    <xf numFmtId="0" fontId="23" fillId="32" borderId="28" xfId="0" applyFont="1" applyFill="1" applyBorder="1" applyAlignment="1">
      <alignment horizontal="center" vertical="center"/>
    </xf>
    <xf numFmtId="0" fontId="23" fillId="33" borderId="28" xfId="0" applyFont="1" applyFill="1" applyBorder="1" applyAlignment="1">
      <alignment horizontal="center" vertical="center"/>
    </xf>
    <xf numFmtId="0" fontId="23" fillId="24" borderId="28" xfId="0" applyFont="1" applyFill="1" applyBorder="1" applyAlignment="1">
      <alignment horizontal="center" vertical="center"/>
    </xf>
    <xf numFmtId="0" fontId="24" fillId="34" borderId="7" xfId="2" applyBorder="1" applyAlignment="1">
      <alignment horizontal="center" vertical="center"/>
    </xf>
    <xf numFmtId="0" fontId="5" fillId="35" borderId="7" xfId="0" applyFont="1" applyFill="1" applyBorder="1" applyAlignment="1">
      <alignment horizontal="center" vertical="center"/>
    </xf>
    <xf numFmtId="0" fontId="5" fillId="26" borderId="7" xfId="0" applyFont="1" applyFill="1" applyBorder="1" applyAlignment="1">
      <alignment horizontal="center" vertical="center"/>
    </xf>
    <xf numFmtId="0" fontId="23" fillId="2" borderId="2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3" fillId="7" borderId="28" xfId="0" applyFont="1" applyFill="1" applyBorder="1" applyAlignment="1">
      <alignment horizontal="center" vertical="center"/>
    </xf>
    <xf numFmtId="0" fontId="5" fillId="36" borderId="7" xfId="0" applyFont="1" applyFill="1" applyBorder="1" applyAlignment="1">
      <alignment horizontal="center" vertical="center"/>
    </xf>
    <xf numFmtId="0" fontId="23" fillId="9" borderId="28" xfId="0" applyFont="1" applyFill="1" applyBorder="1" applyAlignment="1">
      <alignment horizontal="center" vertical="center"/>
    </xf>
    <xf numFmtId="0" fontId="5" fillId="3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wrapText="1"/>
    </xf>
    <xf numFmtId="0" fontId="23" fillId="7" borderId="7" xfId="0" applyFont="1" applyFill="1" applyBorder="1" applyAlignment="1">
      <alignment horizontal="center" vertical="center"/>
    </xf>
    <xf numFmtId="0" fontId="5" fillId="12" borderId="29" xfId="0" applyFont="1" applyFill="1" applyBorder="1" applyAlignment="1">
      <alignment horizontal="center" vertical="center"/>
    </xf>
    <xf numFmtId="0" fontId="23" fillId="24" borderId="29" xfId="0" applyFont="1" applyFill="1" applyBorder="1" applyAlignment="1">
      <alignment horizontal="center" vertical="center"/>
    </xf>
    <xf numFmtId="0" fontId="23" fillId="32" borderId="29" xfId="0" applyFont="1" applyFill="1" applyBorder="1" applyAlignment="1">
      <alignment horizontal="center" vertical="center"/>
    </xf>
    <xf numFmtId="0" fontId="5" fillId="10" borderId="29" xfId="0" applyFont="1" applyFill="1" applyBorder="1" applyAlignment="1">
      <alignment horizontal="center" vertical="center"/>
    </xf>
    <xf numFmtId="0" fontId="23" fillId="8" borderId="29" xfId="0" applyFont="1" applyFill="1" applyBorder="1" applyAlignment="1">
      <alignment horizontal="center" vertical="center"/>
    </xf>
    <xf numFmtId="0" fontId="5" fillId="12" borderId="20" xfId="0" applyFont="1" applyFill="1" applyBorder="1" applyAlignment="1">
      <alignment horizontal="center" vertical="center"/>
    </xf>
    <xf numFmtId="0" fontId="5" fillId="10" borderId="20" xfId="0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0" fontId="5" fillId="12" borderId="31" xfId="0" applyFont="1" applyFill="1" applyBorder="1" applyAlignment="1">
      <alignment horizontal="center" vertical="center"/>
    </xf>
    <xf numFmtId="0" fontId="23" fillId="24" borderId="32" xfId="0" applyFont="1" applyFill="1" applyBorder="1" applyAlignment="1">
      <alignment horizontal="center" vertical="center"/>
    </xf>
    <xf numFmtId="0" fontId="23" fillId="32" borderId="32" xfId="0" applyFont="1" applyFill="1" applyBorder="1" applyAlignment="1">
      <alignment horizontal="center" vertical="center"/>
    </xf>
    <xf numFmtId="0" fontId="5" fillId="10" borderId="32" xfId="0" applyFont="1" applyFill="1" applyBorder="1" applyAlignment="1">
      <alignment horizontal="center" vertical="center"/>
    </xf>
    <xf numFmtId="0" fontId="5" fillId="12" borderId="32" xfId="0" applyFont="1" applyFill="1" applyBorder="1" applyAlignment="1">
      <alignment horizontal="center" vertical="center"/>
    </xf>
    <xf numFmtId="0" fontId="23" fillId="8" borderId="3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24" borderId="34" xfId="0" applyFont="1" applyFill="1" applyBorder="1" applyAlignment="1">
      <alignment horizontal="center" vertical="center"/>
    </xf>
    <xf numFmtId="0" fontId="23" fillId="32" borderId="34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5" fillId="12" borderId="34" xfId="0" applyFont="1" applyFill="1" applyBorder="1" applyAlignment="1">
      <alignment horizontal="center" vertical="center"/>
    </xf>
    <xf numFmtId="0" fontId="23" fillId="8" borderId="34" xfId="0" applyFont="1" applyFill="1" applyBorder="1" applyAlignment="1">
      <alignment horizontal="center" vertical="center"/>
    </xf>
    <xf numFmtId="0" fontId="23" fillId="33" borderId="34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25" borderId="20" xfId="0" applyFont="1" applyFill="1" applyBorder="1" applyAlignment="1">
      <alignment horizontal="center" vertical="center"/>
    </xf>
    <xf numFmtId="0" fontId="23" fillId="24" borderId="35" xfId="0" applyFont="1" applyFill="1" applyBorder="1" applyAlignment="1">
      <alignment horizontal="center" vertical="center"/>
    </xf>
    <xf numFmtId="0" fontId="23" fillId="32" borderId="35" xfId="0" applyFont="1" applyFill="1" applyBorder="1" applyAlignment="1">
      <alignment horizontal="center" vertical="center"/>
    </xf>
    <xf numFmtId="0" fontId="5" fillId="10" borderId="35" xfId="0" applyFont="1" applyFill="1" applyBorder="1" applyAlignment="1">
      <alignment horizontal="center" vertical="center"/>
    </xf>
    <xf numFmtId="0" fontId="5" fillId="12" borderId="35" xfId="0" applyFont="1" applyFill="1" applyBorder="1" applyAlignment="1">
      <alignment horizontal="center" vertical="center"/>
    </xf>
    <xf numFmtId="0" fontId="23" fillId="8" borderId="35" xfId="0" applyFont="1" applyFill="1" applyBorder="1" applyAlignment="1">
      <alignment horizontal="center" vertical="center"/>
    </xf>
    <xf numFmtId="0" fontId="23" fillId="33" borderId="35" xfId="0" applyFont="1" applyFill="1" applyBorder="1" applyAlignment="1">
      <alignment horizontal="center" vertical="center"/>
    </xf>
    <xf numFmtId="0" fontId="5" fillId="10" borderId="36" xfId="0" applyFont="1" applyFill="1" applyBorder="1" applyAlignment="1">
      <alignment horizontal="center" vertical="center"/>
    </xf>
    <xf numFmtId="0" fontId="5" fillId="12" borderId="37" xfId="0" applyFont="1" applyFill="1" applyBorder="1" applyAlignment="1">
      <alignment horizontal="center" vertical="center"/>
    </xf>
    <xf numFmtId="0" fontId="5" fillId="35" borderId="38" xfId="0" applyFont="1" applyFill="1" applyBorder="1" applyAlignment="1">
      <alignment horizontal="center" vertical="center"/>
    </xf>
    <xf numFmtId="0" fontId="5" fillId="35" borderId="39" xfId="0" applyFont="1" applyFill="1" applyBorder="1" applyAlignment="1">
      <alignment horizontal="center" vertical="center"/>
    </xf>
    <xf numFmtId="0" fontId="5" fillId="10" borderId="38" xfId="0" applyFont="1" applyFill="1" applyBorder="1" applyAlignment="1">
      <alignment horizontal="center" vertical="center"/>
    </xf>
    <xf numFmtId="0" fontId="5" fillId="12" borderId="39" xfId="0" applyFont="1" applyFill="1" applyBorder="1" applyAlignment="1">
      <alignment horizontal="center" vertical="center"/>
    </xf>
    <xf numFmtId="0" fontId="5" fillId="10" borderId="40" xfId="0" applyFont="1" applyFill="1" applyBorder="1" applyAlignment="1">
      <alignment horizontal="center" vertical="center"/>
    </xf>
    <xf numFmtId="0" fontId="5" fillId="12" borderId="41" xfId="0" applyFont="1" applyFill="1" applyBorder="1" applyAlignment="1">
      <alignment horizontal="center" vertical="center"/>
    </xf>
    <xf numFmtId="0" fontId="5" fillId="25" borderId="8" xfId="0" applyFont="1" applyFill="1" applyBorder="1" applyAlignment="1">
      <alignment horizontal="center" vertical="center"/>
    </xf>
    <xf numFmtId="0" fontId="5" fillId="35" borderId="8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23" fillId="32" borderId="18" xfId="0" applyFont="1" applyFill="1" applyBorder="1" applyAlignment="1">
      <alignment horizontal="center" vertical="center"/>
    </xf>
    <xf numFmtId="0" fontId="23" fillId="33" borderId="18" xfId="0" applyFont="1" applyFill="1" applyBorder="1" applyAlignment="1">
      <alignment horizontal="center" vertical="center"/>
    </xf>
    <xf numFmtId="0" fontId="5" fillId="25" borderId="42" xfId="0" applyFont="1" applyFill="1" applyBorder="1" applyAlignment="1">
      <alignment horizontal="center" vertical="center"/>
    </xf>
    <xf numFmtId="0" fontId="5" fillId="35" borderId="42" xfId="0" applyFont="1" applyFill="1" applyBorder="1" applyAlignment="1">
      <alignment horizontal="center" vertical="center"/>
    </xf>
    <xf numFmtId="0" fontId="23" fillId="24" borderId="13" xfId="0" applyFont="1" applyFill="1" applyBorder="1" applyAlignment="1">
      <alignment horizontal="center" vertical="center"/>
    </xf>
    <xf numFmtId="0" fontId="23" fillId="8" borderId="13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165" fontId="13" fillId="20" borderId="0" xfId="0" applyNumberFormat="1" applyFont="1" applyFill="1" applyAlignment="1">
      <alignment horizontal="center" vertical="center"/>
    </xf>
    <xf numFmtId="0" fontId="5" fillId="35" borderId="36" xfId="0" applyFont="1" applyFill="1" applyBorder="1" applyAlignment="1">
      <alignment horizontal="center" vertical="center"/>
    </xf>
    <xf numFmtId="0" fontId="5" fillId="35" borderId="37" xfId="0" applyFont="1" applyFill="1" applyBorder="1" applyAlignment="1">
      <alignment horizontal="center" vertical="center"/>
    </xf>
    <xf numFmtId="0" fontId="23" fillId="32" borderId="13" xfId="0" applyFont="1" applyFill="1" applyBorder="1" applyAlignment="1">
      <alignment horizontal="center" vertical="center"/>
    </xf>
    <xf numFmtId="0" fontId="23" fillId="32" borderId="43" xfId="0" applyFont="1" applyFill="1" applyBorder="1" applyAlignment="1">
      <alignment horizontal="center" vertical="center"/>
    </xf>
    <xf numFmtId="0" fontId="23" fillId="24" borderId="44" xfId="0" applyFont="1" applyFill="1" applyBorder="1" applyAlignment="1">
      <alignment horizontal="center" vertical="center"/>
    </xf>
    <xf numFmtId="0" fontId="10" fillId="6" borderId="45" xfId="0" applyFont="1" applyFill="1" applyBorder="1" applyAlignment="1">
      <alignment horizontal="center" vertical="center"/>
    </xf>
    <xf numFmtId="0" fontId="0" fillId="38" borderId="0" xfId="0" applyFill="1"/>
    <xf numFmtId="165" fontId="5" fillId="35" borderId="9" xfId="0" applyNumberFormat="1" applyFont="1" applyFill="1" applyBorder="1" applyAlignment="1">
      <alignment horizontal="center" vertical="center"/>
    </xf>
    <xf numFmtId="0" fontId="24" fillId="34" borderId="8" xfId="2" applyBorder="1" applyAlignment="1">
      <alignment horizontal="center" vertical="center"/>
    </xf>
    <xf numFmtId="0" fontId="23" fillId="24" borderId="18" xfId="0" applyFont="1" applyFill="1" applyBorder="1" applyAlignment="1">
      <alignment horizontal="center" vertical="center"/>
    </xf>
    <xf numFmtId="0" fontId="5" fillId="35" borderId="10" xfId="0" applyFont="1" applyFill="1" applyBorder="1" applyAlignment="1">
      <alignment horizontal="center" vertical="center"/>
    </xf>
    <xf numFmtId="0" fontId="5" fillId="25" borderId="10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2" borderId="11" xfId="0" applyFont="1" applyFill="1" applyBorder="1" applyAlignment="1">
      <alignment horizontal="center" vertical="center"/>
    </xf>
    <xf numFmtId="0" fontId="23" fillId="8" borderId="11" xfId="0" applyFont="1" applyFill="1" applyBorder="1" applyAlignment="1">
      <alignment horizontal="center" vertical="center"/>
    </xf>
    <xf numFmtId="0" fontId="25" fillId="0" borderId="0" xfId="0" applyFont="1"/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39" borderId="48" xfId="0" applyFont="1" applyFill="1" applyBorder="1" applyAlignment="1">
      <alignment horizontal="center"/>
    </xf>
    <xf numFmtId="0" fontId="23" fillId="40" borderId="48" xfId="0" applyFont="1" applyFill="1" applyBorder="1" applyAlignment="1">
      <alignment horizontal="center"/>
    </xf>
    <xf numFmtId="0" fontId="5" fillId="0" borderId="51" xfId="0" applyFont="1" applyBorder="1"/>
    <xf numFmtId="0" fontId="5" fillId="35" borderId="52" xfId="0" applyFont="1" applyFill="1" applyBorder="1" applyAlignment="1">
      <alignment horizontal="center" vertical="center"/>
    </xf>
    <xf numFmtId="0" fontId="5" fillId="25" borderId="52" xfId="0" applyFont="1" applyFill="1" applyBorder="1" applyAlignment="1">
      <alignment horizontal="center" vertical="center"/>
    </xf>
    <xf numFmtId="0" fontId="23" fillId="24" borderId="53" xfId="0" applyFont="1" applyFill="1" applyBorder="1" applyAlignment="1">
      <alignment horizontal="center" vertical="center"/>
    </xf>
    <xf numFmtId="0" fontId="5" fillId="39" borderId="54" xfId="0" applyFont="1" applyFill="1" applyBorder="1" applyAlignment="1">
      <alignment horizontal="center"/>
    </xf>
    <xf numFmtId="0" fontId="5" fillId="39" borderId="56" xfId="0" applyFont="1" applyFill="1" applyBorder="1" applyAlignment="1">
      <alignment horizontal="center"/>
    </xf>
    <xf numFmtId="0" fontId="23" fillId="40" borderId="56" xfId="0" applyFont="1" applyFill="1" applyBorder="1" applyAlignment="1">
      <alignment horizontal="center"/>
    </xf>
    <xf numFmtId="0" fontId="5" fillId="0" borderId="6" xfId="0" applyFont="1" applyBorder="1"/>
    <xf numFmtId="0" fontId="5" fillId="39" borderId="59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 vertical="center"/>
    </xf>
    <xf numFmtId="0" fontId="5" fillId="39" borderId="60" xfId="0" applyFont="1" applyFill="1" applyBorder="1" applyAlignment="1">
      <alignment horizontal="center"/>
    </xf>
    <xf numFmtId="0" fontId="5" fillId="29" borderId="48" xfId="0" applyFont="1" applyFill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39" borderId="6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40" borderId="48" xfId="0" applyFont="1" applyFill="1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5" fillId="28" borderId="65" xfId="0" applyFont="1" applyFill="1" applyBorder="1" applyAlignment="1">
      <alignment horizontal="center"/>
    </xf>
    <xf numFmtId="0" fontId="5" fillId="40" borderId="65" xfId="0" applyFont="1" applyFill="1" applyBorder="1" applyAlignment="1">
      <alignment horizontal="center"/>
    </xf>
    <xf numFmtId="0" fontId="5" fillId="29" borderId="65" xfId="0" applyFont="1" applyFill="1" applyBorder="1" applyAlignment="1">
      <alignment horizontal="center"/>
    </xf>
    <xf numFmtId="0" fontId="5" fillId="39" borderId="66" xfId="0" applyFont="1" applyFill="1" applyBorder="1" applyAlignment="1">
      <alignment horizontal="center"/>
    </xf>
    <xf numFmtId="0" fontId="5" fillId="28" borderId="9" xfId="0" applyFont="1" applyFill="1" applyBorder="1" applyAlignment="1">
      <alignment horizontal="center"/>
    </xf>
    <xf numFmtId="0" fontId="5" fillId="28" borderId="48" xfId="0" applyFont="1" applyFill="1" applyBorder="1" applyAlignment="1">
      <alignment horizontal="center"/>
    </xf>
    <xf numFmtId="0" fontId="5" fillId="28" borderId="49" xfId="0" applyFont="1" applyFill="1" applyBorder="1" applyAlignment="1">
      <alignment horizontal="center"/>
    </xf>
    <xf numFmtId="0" fontId="5" fillId="28" borderId="67" xfId="0" applyFont="1" applyFill="1" applyBorder="1" applyAlignment="1">
      <alignment horizontal="center"/>
    </xf>
    <xf numFmtId="0" fontId="5" fillId="29" borderId="67" xfId="0" applyFont="1" applyFill="1" applyBorder="1" applyAlignment="1">
      <alignment horizontal="center"/>
    </xf>
    <xf numFmtId="0" fontId="5" fillId="39" borderId="17" xfId="0" applyFont="1" applyFill="1" applyBorder="1" applyAlignment="1">
      <alignment horizontal="center"/>
    </xf>
    <xf numFmtId="0" fontId="23" fillId="40" borderId="21" xfId="0" applyFont="1" applyFill="1" applyBorder="1" applyAlignment="1">
      <alignment horizontal="center"/>
    </xf>
    <xf numFmtId="0" fontId="23" fillId="40" borderId="65" xfId="0" applyFont="1" applyFill="1" applyBorder="1" applyAlignment="1">
      <alignment horizontal="center"/>
    </xf>
    <xf numFmtId="0" fontId="23" fillId="0" borderId="65" xfId="0" applyFont="1" applyBorder="1" applyAlignment="1">
      <alignment horizontal="center"/>
    </xf>
    <xf numFmtId="0" fontId="23" fillId="0" borderId="68" xfId="0" applyFont="1" applyBorder="1" applyAlignment="1">
      <alignment horizontal="center"/>
    </xf>
    <xf numFmtId="0" fontId="5" fillId="0" borderId="69" xfId="0" applyFont="1" applyBorder="1" applyAlignment="1">
      <alignment horizontal="center"/>
    </xf>
    <xf numFmtId="0" fontId="23" fillId="0" borderId="69" xfId="0" applyFont="1" applyBorder="1" applyAlignment="1">
      <alignment horizontal="center"/>
    </xf>
    <xf numFmtId="0" fontId="5" fillId="29" borderId="69" xfId="0" applyFont="1" applyFill="1" applyBorder="1" applyAlignment="1">
      <alignment horizontal="center"/>
    </xf>
    <xf numFmtId="0" fontId="5" fillId="39" borderId="13" xfId="0" applyFont="1" applyFill="1" applyBorder="1" applyAlignment="1">
      <alignment horizontal="center"/>
    </xf>
    <xf numFmtId="0" fontId="1" fillId="2" borderId="50" xfId="0" applyFont="1" applyFill="1" applyBorder="1"/>
    <xf numFmtId="0" fontId="8" fillId="2" borderId="70" xfId="0" applyFont="1" applyFill="1" applyBorder="1"/>
    <xf numFmtId="0" fontId="1" fillId="2" borderId="55" xfId="0" applyFont="1" applyFill="1" applyBorder="1"/>
    <xf numFmtId="0" fontId="10" fillId="2" borderId="60" xfId="0" applyFont="1" applyFill="1" applyBorder="1"/>
    <xf numFmtId="0" fontId="11" fillId="4" borderId="60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right"/>
    </xf>
    <xf numFmtId="0" fontId="5" fillId="0" borderId="70" xfId="0" applyFont="1" applyBorder="1"/>
    <xf numFmtId="0" fontId="6" fillId="0" borderId="55" xfId="0" applyFont="1" applyBorder="1" applyAlignment="1">
      <alignment horizontal="right"/>
    </xf>
    <xf numFmtId="0" fontId="5" fillId="0" borderId="60" xfId="0" applyFont="1" applyBorder="1"/>
    <xf numFmtId="0" fontId="6" fillId="0" borderId="57" xfId="0" applyFont="1" applyBorder="1" applyAlignment="1">
      <alignment horizontal="right"/>
    </xf>
    <xf numFmtId="0" fontId="5" fillId="0" borderId="59" xfId="0" applyFont="1" applyBorder="1"/>
    <xf numFmtId="0" fontId="5" fillId="11" borderId="62" xfId="0" applyFont="1" applyFill="1" applyBorder="1" applyAlignment="1">
      <alignment horizontal="center" vertical="center"/>
    </xf>
    <xf numFmtId="0" fontId="5" fillId="0" borderId="50" xfId="0" applyFont="1" applyBorder="1"/>
    <xf numFmtId="0" fontId="5" fillId="0" borderId="55" xfId="0" applyFont="1" applyBorder="1"/>
    <xf numFmtId="0" fontId="5" fillId="0" borderId="57" xfId="0" applyFont="1" applyBorder="1"/>
    <xf numFmtId="0" fontId="6" fillId="37" borderId="50" xfId="0" applyFont="1" applyFill="1" applyBorder="1" applyAlignment="1">
      <alignment horizontal="right"/>
    </xf>
    <xf numFmtId="0" fontId="5" fillId="37" borderId="7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 wrapText="1"/>
    </xf>
    <xf numFmtId="0" fontId="5" fillId="37" borderId="60" xfId="0" applyFont="1" applyFill="1" applyBorder="1" applyAlignment="1">
      <alignment horizontal="left"/>
    </xf>
    <xf numFmtId="0" fontId="6" fillId="37" borderId="55" xfId="0" applyFont="1" applyFill="1" applyBorder="1" applyAlignment="1">
      <alignment horizontal="right"/>
    </xf>
    <xf numFmtId="0" fontId="6" fillId="37" borderId="57" xfId="0" applyFont="1" applyFill="1" applyBorder="1" applyAlignment="1">
      <alignment horizontal="right"/>
    </xf>
    <xf numFmtId="0" fontId="5" fillId="37" borderId="59" xfId="0" applyFont="1" applyFill="1" applyBorder="1" applyAlignment="1">
      <alignment horizontal="left"/>
    </xf>
    <xf numFmtId="0" fontId="5" fillId="39" borderId="65" xfId="0" applyFont="1" applyFill="1" applyBorder="1" applyAlignment="1">
      <alignment horizontal="center"/>
    </xf>
    <xf numFmtId="0" fontId="5" fillId="40" borderId="67" xfId="0" applyFont="1" applyFill="1" applyBorder="1" applyAlignment="1">
      <alignment horizontal="center"/>
    </xf>
    <xf numFmtId="0" fontId="5" fillId="39" borderId="67" xfId="0" applyFont="1" applyFill="1" applyBorder="1" applyAlignment="1">
      <alignment horizontal="center"/>
    </xf>
    <xf numFmtId="0" fontId="23" fillId="40" borderId="67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0" fontId="23" fillId="40" borderId="68" xfId="0" applyFont="1" applyFill="1" applyBorder="1" applyAlignment="1">
      <alignment horizontal="center"/>
    </xf>
    <xf numFmtId="0" fontId="23" fillId="40" borderId="69" xfId="0" applyFont="1" applyFill="1" applyBorder="1" applyAlignment="1">
      <alignment horizontal="center"/>
    </xf>
    <xf numFmtId="0" fontId="5" fillId="39" borderId="69" xfId="0" applyFont="1" applyFill="1" applyBorder="1" applyAlignment="1">
      <alignment horizontal="center"/>
    </xf>
    <xf numFmtId="0" fontId="5" fillId="40" borderId="69" xfId="0" applyFont="1" applyFill="1" applyBorder="1" applyAlignment="1">
      <alignment horizontal="center"/>
    </xf>
    <xf numFmtId="165" fontId="13" fillId="7" borderId="0" xfId="0" applyNumberFormat="1" applyFont="1" applyFill="1" applyAlignment="1">
      <alignment horizontal="center" vertical="center"/>
    </xf>
    <xf numFmtId="0" fontId="5" fillId="41" borderId="7" xfId="0" applyFont="1" applyFill="1" applyBorder="1" applyAlignment="1">
      <alignment horizontal="center"/>
    </xf>
    <xf numFmtId="0" fontId="5" fillId="41" borderId="42" xfId="0" applyFont="1" applyFill="1" applyBorder="1" applyAlignment="1">
      <alignment horizontal="center"/>
    </xf>
    <xf numFmtId="0" fontId="5" fillId="40" borderId="42" xfId="0" applyFont="1" applyFill="1" applyBorder="1" applyAlignment="1">
      <alignment horizontal="center"/>
    </xf>
    <xf numFmtId="0" fontId="5" fillId="28" borderId="12" xfId="0" applyFont="1" applyFill="1" applyBorder="1" applyAlignment="1">
      <alignment horizontal="center"/>
    </xf>
    <xf numFmtId="0" fontId="5" fillId="28" borderId="0" xfId="0" applyFont="1" applyFill="1" applyAlignment="1">
      <alignment horizontal="center"/>
    </xf>
    <xf numFmtId="0" fontId="23" fillId="0" borderId="7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4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6" fillId="40" borderId="72" xfId="0" applyFont="1" applyFill="1" applyBorder="1" applyAlignment="1">
      <alignment horizontal="center"/>
    </xf>
    <xf numFmtId="0" fontId="26" fillId="28" borderId="73" xfId="0" applyFont="1" applyFill="1" applyBorder="1" applyAlignment="1">
      <alignment horizontal="center"/>
    </xf>
    <xf numFmtId="0" fontId="26" fillId="28" borderId="74" xfId="0" applyFont="1" applyFill="1" applyBorder="1" applyAlignment="1">
      <alignment horizontal="center"/>
    </xf>
    <xf numFmtId="0" fontId="27" fillId="0" borderId="75" xfId="0" applyFont="1" applyBorder="1" applyAlignment="1">
      <alignment horizontal="center"/>
    </xf>
    <xf numFmtId="0" fontId="26" fillId="0" borderId="73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26" fillId="36" borderId="77" xfId="0" applyFont="1" applyFill="1" applyBorder="1" applyAlignment="1">
      <alignment horizontal="center"/>
    </xf>
    <xf numFmtId="0" fontId="5" fillId="11" borderId="78" xfId="0" applyFont="1" applyFill="1" applyBorder="1" applyAlignment="1">
      <alignment horizontal="center" vertical="center"/>
    </xf>
    <xf numFmtId="0" fontId="5" fillId="11" borderId="79" xfId="0" applyFont="1" applyFill="1" applyBorder="1" applyAlignment="1">
      <alignment horizontal="center" vertical="center"/>
    </xf>
    <xf numFmtId="0" fontId="5" fillId="11" borderId="80" xfId="0" applyFont="1" applyFill="1" applyBorder="1" applyAlignment="1">
      <alignment horizontal="center" vertical="center"/>
    </xf>
    <xf numFmtId="0" fontId="27" fillId="0" borderId="74" xfId="0" applyFont="1" applyBorder="1" applyAlignment="1">
      <alignment horizontal="center"/>
    </xf>
    <xf numFmtId="0" fontId="26" fillId="28" borderId="81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 vertical="center"/>
    </xf>
    <xf numFmtId="0" fontId="12" fillId="5" borderId="82" xfId="0" applyFont="1" applyFill="1" applyBorder="1" applyAlignment="1">
      <alignment horizontal="center" vertical="center"/>
    </xf>
    <xf numFmtId="165" fontId="13" fillId="20" borderId="45" xfId="0" applyNumberFormat="1" applyFont="1" applyFill="1" applyBorder="1" applyAlignment="1">
      <alignment horizontal="center" vertical="center"/>
    </xf>
    <xf numFmtId="0" fontId="6" fillId="0" borderId="84" xfId="0" applyFont="1" applyBorder="1" applyAlignment="1">
      <alignment horizontal="right"/>
    </xf>
    <xf numFmtId="0" fontId="5" fillId="25" borderId="85" xfId="0" applyFont="1" applyFill="1" applyBorder="1" applyAlignment="1">
      <alignment horizontal="center" vertical="center"/>
    </xf>
    <xf numFmtId="0" fontId="23" fillId="32" borderId="86" xfId="0" applyFont="1" applyFill="1" applyBorder="1" applyAlignment="1">
      <alignment horizontal="center" vertical="center"/>
    </xf>
    <xf numFmtId="0" fontId="5" fillId="25" borderId="39" xfId="0" applyFont="1" applyFill="1" applyBorder="1" applyAlignment="1">
      <alignment horizontal="center" vertical="center"/>
    </xf>
    <xf numFmtId="0" fontId="5" fillId="25" borderId="88" xfId="0" applyFont="1" applyFill="1" applyBorder="1" applyAlignment="1">
      <alignment horizontal="center" vertical="center"/>
    </xf>
    <xf numFmtId="0" fontId="5" fillId="0" borderId="89" xfId="0" applyFont="1" applyBorder="1"/>
    <xf numFmtId="0" fontId="23" fillId="24" borderId="90" xfId="0" applyFont="1" applyFill="1" applyBorder="1" applyAlignment="1">
      <alignment horizontal="center" vertical="center"/>
    </xf>
    <xf numFmtId="0" fontId="26" fillId="35" borderId="77" xfId="0" applyFont="1" applyFill="1" applyBorder="1" applyAlignment="1">
      <alignment horizontal="center" vertical="center"/>
    </xf>
    <xf numFmtId="0" fontId="26" fillId="28" borderId="73" xfId="0" applyFont="1" applyFill="1" applyBorder="1" applyAlignment="1">
      <alignment horizontal="center" vertical="center"/>
    </xf>
    <xf numFmtId="0" fontId="26" fillId="28" borderId="74" xfId="0" applyFont="1" applyFill="1" applyBorder="1" applyAlignment="1">
      <alignment horizontal="center" vertical="center"/>
    </xf>
    <xf numFmtId="0" fontId="27" fillId="0" borderId="75" xfId="0" applyFont="1" applyBorder="1" applyAlignment="1">
      <alignment horizontal="center" vertical="center"/>
    </xf>
    <xf numFmtId="0" fontId="5" fillId="29" borderId="63" xfId="0" applyFont="1" applyFill="1" applyBorder="1" applyAlignment="1">
      <alignment horizontal="center" vertical="center"/>
    </xf>
    <xf numFmtId="0" fontId="5" fillId="39" borderId="63" xfId="0" applyFont="1" applyFill="1" applyBorder="1" applyAlignment="1">
      <alignment horizontal="center" vertical="center"/>
    </xf>
    <xf numFmtId="0" fontId="23" fillId="40" borderId="52" xfId="0" applyFont="1" applyFill="1" applyBorder="1" applyAlignment="1">
      <alignment horizontal="center" vertical="center"/>
    </xf>
    <xf numFmtId="0" fontId="23" fillId="40" borderId="63" xfId="0" applyFont="1" applyFill="1" applyBorder="1" applyAlignment="1">
      <alignment horizontal="center" vertical="center"/>
    </xf>
    <xf numFmtId="0" fontId="23" fillId="0" borderId="63" xfId="0" applyFont="1" applyBorder="1" applyAlignment="1">
      <alignment horizontal="center" vertical="center"/>
    </xf>
    <xf numFmtId="0" fontId="5" fillId="39" borderId="64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40" borderId="63" xfId="0" applyFont="1" applyFill="1" applyBorder="1" applyAlignment="1">
      <alignment horizontal="center" vertical="center"/>
    </xf>
    <xf numFmtId="0" fontId="26" fillId="28" borderId="81" xfId="0" applyFont="1" applyFill="1" applyBorder="1" applyAlignment="1">
      <alignment horizontal="center" vertical="center"/>
    </xf>
    <xf numFmtId="0" fontId="5" fillId="29" borderId="48" xfId="0" applyFont="1" applyFill="1" applyBorder="1" applyAlignment="1">
      <alignment horizontal="center" vertical="center"/>
    </xf>
    <xf numFmtId="0" fontId="5" fillId="39" borderId="48" xfId="0" applyFont="1" applyFill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39" borderId="61" xfId="0" applyFont="1" applyFill="1" applyBorder="1" applyAlignment="1">
      <alignment horizontal="center" vertical="center"/>
    </xf>
    <xf numFmtId="0" fontId="5" fillId="40" borderId="48" xfId="0" applyFont="1" applyFill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3" fillId="40" borderId="48" xfId="0" applyFont="1" applyFill="1" applyBorder="1" applyAlignment="1">
      <alignment horizontal="center" vertical="center"/>
    </xf>
    <xf numFmtId="0" fontId="26" fillId="0" borderId="73" xfId="0" applyFont="1" applyBorder="1" applyAlignment="1">
      <alignment horizontal="center" vertical="center"/>
    </xf>
    <xf numFmtId="0" fontId="27" fillId="0" borderId="74" xfId="0" applyFont="1" applyBorder="1" applyAlignment="1">
      <alignment horizontal="center" vertical="center"/>
    </xf>
    <xf numFmtId="0" fontId="5" fillId="29" borderId="67" xfId="0" applyFont="1" applyFill="1" applyBorder="1" applyAlignment="1">
      <alignment horizontal="center" vertical="center"/>
    </xf>
    <xf numFmtId="0" fontId="5" fillId="39" borderId="17" xfId="0" applyFont="1" applyFill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3" fillId="0" borderId="67" xfId="0" applyFont="1" applyBorder="1" applyAlignment="1">
      <alignment horizontal="center" vertical="center"/>
    </xf>
    <xf numFmtId="0" fontId="23" fillId="40" borderId="49" xfId="0" applyFont="1" applyFill="1" applyBorder="1" applyAlignment="1">
      <alignment horizontal="center" vertical="center"/>
    </xf>
    <xf numFmtId="0" fontId="23" fillId="40" borderId="67" xfId="0" applyFont="1" applyFill="1" applyBorder="1" applyAlignment="1">
      <alignment horizontal="center" vertical="center"/>
    </xf>
    <xf numFmtId="0" fontId="5" fillId="39" borderId="67" xfId="0" applyFont="1" applyFill="1" applyBorder="1" applyAlignment="1">
      <alignment horizontal="center" vertical="center"/>
    </xf>
    <xf numFmtId="0" fontId="5" fillId="40" borderId="67" xfId="0" applyFont="1" applyFill="1" applyBorder="1" applyAlignment="1">
      <alignment horizontal="center" vertical="center"/>
    </xf>
    <xf numFmtId="0" fontId="5" fillId="37" borderId="51" xfId="0" applyFont="1" applyFill="1" applyBorder="1" applyAlignment="1">
      <alignment horizontal="left"/>
    </xf>
    <xf numFmtId="0" fontId="5" fillId="37" borderId="0" xfId="0" applyFont="1" applyFill="1" applyAlignment="1">
      <alignment horizontal="left"/>
    </xf>
    <xf numFmtId="0" fontId="8" fillId="2" borderId="50" xfId="0" applyFont="1" applyFill="1" applyBorder="1"/>
    <xf numFmtId="0" fontId="8" fillId="2" borderId="51" xfId="0" applyFont="1" applyFill="1" applyBorder="1"/>
    <xf numFmtId="0" fontId="8" fillId="2" borderId="91" xfId="0" applyFont="1" applyFill="1" applyBorder="1"/>
    <xf numFmtId="0" fontId="16" fillId="19" borderId="55" xfId="0" applyFont="1" applyFill="1" applyBorder="1" applyAlignment="1">
      <alignment horizontal="center" wrapText="1"/>
    </xf>
    <xf numFmtId="0" fontId="16" fillId="19" borderId="60" xfId="0" applyFont="1" applyFill="1" applyBorder="1" applyAlignment="1">
      <alignment horizontal="center" wrapText="1"/>
    </xf>
    <xf numFmtId="0" fontId="10" fillId="6" borderId="92" xfId="0" applyFont="1" applyFill="1" applyBorder="1" applyAlignment="1">
      <alignment horizontal="center" vertical="center"/>
    </xf>
    <xf numFmtId="0" fontId="10" fillId="6" borderId="93" xfId="0" applyFont="1" applyFill="1" applyBorder="1" applyAlignment="1">
      <alignment horizontal="center" vertical="center"/>
    </xf>
    <xf numFmtId="165" fontId="13" fillId="20" borderId="60" xfId="0" applyNumberFormat="1" applyFont="1" applyFill="1" applyBorder="1" applyAlignment="1">
      <alignment horizontal="center" vertical="center"/>
    </xf>
    <xf numFmtId="165" fontId="13" fillId="7" borderId="55" xfId="0" applyNumberFormat="1" applyFont="1" applyFill="1" applyBorder="1" applyAlignment="1">
      <alignment horizontal="center" vertical="center"/>
    </xf>
    <xf numFmtId="0" fontId="29" fillId="28" borderId="63" xfId="0" applyFont="1" applyFill="1" applyBorder="1" applyAlignment="1">
      <alignment horizontal="center"/>
    </xf>
    <xf numFmtId="0" fontId="29" fillId="41" borderId="63" xfId="0" applyFont="1" applyFill="1" applyBorder="1" applyAlignment="1">
      <alignment horizontal="center"/>
    </xf>
    <xf numFmtId="0" fontId="29" fillId="41" borderId="63" xfId="0" applyFont="1" applyFill="1" applyBorder="1"/>
    <xf numFmtId="0" fontId="29" fillId="25" borderId="7" xfId="0" applyFont="1" applyFill="1" applyBorder="1" applyAlignment="1">
      <alignment horizontal="center" vertical="center"/>
    </xf>
    <xf numFmtId="0" fontId="29" fillId="28" borderId="48" xfId="0" applyFont="1" applyFill="1" applyBorder="1" applyAlignment="1">
      <alignment horizontal="center"/>
    </xf>
    <xf numFmtId="0" fontId="29" fillId="29" borderId="48" xfId="0" applyFont="1" applyFill="1" applyBorder="1" applyAlignment="1">
      <alignment horizontal="center"/>
    </xf>
    <xf numFmtId="0" fontId="29" fillId="39" borderId="48" xfId="0" applyFont="1" applyFill="1" applyBorder="1" applyAlignment="1">
      <alignment horizontal="center"/>
    </xf>
    <xf numFmtId="0" fontId="29" fillId="40" borderId="48" xfId="0" applyFont="1" applyFill="1" applyBorder="1" applyAlignment="1">
      <alignment horizontal="center"/>
    </xf>
    <xf numFmtId="0" fontId="29" fillId="28" borderId="9" xfId="0" applyFont="1" applyFill="1" applyBorder="1" applyAlignment="1">
      <alignment horizontal="center"/>
    </xf>
    <xf numFmtId="0" fontId="29" fillId="28" borderId="12" xfId="0" applyFont="1" applyFill="1" applyBorder="1" applyAlignment="1">
      <alignment horizontal="center"/>
    </xf>
    <xf numFmtId="0" fontId="29" fillId="28" borderId="87" xfId="0" applyFont="1" applyFill="1" applyBorder="1" applyAlignment="1">
      <alignment horizontal="center"/>
    </xf>
    <xf numFmtId="0" fontId="29" fillId="10" borderId="20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41" borderId="42" xfId="0" applyFont="1" applyFill="1" applyBorder="1" applyAlignment="1">
      <alignment horizontal="center"/>
    </xf>
    <xf numFmtId="0" fontId="29" fillId="40" borderId="42" xfId="0" applyFont="1" applyFill="1" applyBorder="1" applyAlignment="1">
      <alignment horizontal="center"/>
    </xf>
    <xf numFmtId="0" fontId="29" fillId="29" borderId="63" xfId="0" applyFont="1" applyFill="1" applyBorder="1" applyAlignment="1">
      <alignment horizontal="center"/>
    </xf>
    <xf numFmtId="0" fontId="29" fillId="39" borderId="63" xfId="0" applyFont="1" applyFill="1" applyBorder="1" applyAlignment="1">
      <alignment horizontal="center"/>
    </xf>
    <xf numFmtId="0" fontId="29" fillId="28" borderId="67" xfId="0" applyFont="1" applyFill="1" applyBorder="1" applyAlignment="1">
      <alignment horizontal="center"/>
    </xf>
    <xf numFmtId="0" fontId="29" fillId="40" borderId="67" xfId="0" applyFont="1" applyFill="1" applyBorder="1" applyAlignment="1">
      <alignment horizontal="center"/>
    </xf>
    <xf numFmtId="0" fontId="29" fillId="29" borderId="67" xfId="0" applyFont="1" applyFill="1" applyBorder="1" applyAlignment="1">
      <alignment horizontal="center"/>
    </xf>
    <xf numFmtId="0" fontId="29" fillId="39" borderId="67" xfId="0" applyFont="1" applyFill="1" applyBorder="1" applyAlignment="1">
      <alignment horizontal="center"/>
    </xf>
    <xf numFmtId="0" fontId="29" fillId="28" borderId="49" xfId="0" applyFont="1" applyFill="1" applyBorder="1" applyAlignment="1">
      <alignment horizontal="center"/>
    </xf>
    <xf numFmtId="0" fontId="29" fillId="28" borderId="0" xfId="0" applyFont="1" applyFill="1" applyAlignment="1">
      <alignment horizontal="center"/>
    </xf>
    <xf numFmtId="0" fontId="29" fillId="28" borderId="94" xfId="0" applyFont="1" applyFill="1" applyBorder="1" applyAlignment="1">
      <alignment horizontal="center"/>
    </xf>
    <xf numFmtId="0" fontId="29" fillId="0" borderId="63" xfId="0" applyFont="1" applyBorder="1" applyAlignment="1">
      <alignment horizontal="center"/>
    </xf>
    <xf numFmtId="0" fontId="29" fillId="40" borderId="63" xfId="0" applyFont="1" applyFill="1" applyBorder="1" applyAlignment="1">
      <alignment horizontal="center"/>
    </xf>
    <xf numFmtId="0" fontId="29" fillId="0" borderId="4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87" xfId="0" applyFont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/>
    </xf>
    <xf numFmtId="0" fontId="29" fillId="12" borderId="35" xfId="0" applyFont="1" applyFill="1" applyBorder="1" applyAlignment="1">
      <alignment horizontal="center" vertical="center"/>
    </xf>
    <xf numFmtId="0" fontId="29" fillId="40" borderId="12" xfId="0" applyFont="1" applyFill="1" applyBorder="1" applyAlignment="1">
      <alignment horizontal="center"/>
    </xf>
    <xf numFmtId="0" fontId="30" fillId="40" borderId="63" xfId="0" applyFont="1" applyFill="1" applyBorder="1" applyAlignment="1">
      <alignment horizontal="center"/>
    </xf>
    <xf numFmtId="0" fontId="30" fillId="40" borderId="48" xfId="0" applyFont="1" applyFill="1" applyBorder="1" applyAlignment="1">
      <alignment horizontal="center"/>
    </xf>
    <xf numFmtId="0" fontId="30" fillId="40" borderId="67" xfId="0" applyFont="1" applyFill="1" applyBorder="1" applyAlignment="1">
      <alignment horizontal="center"/>
    </xf>
    <xf numFmtId="0" fontId="30" fillId="0" borderId="63" xfId="0" applyFont="1" applyBorder="1" applyAlignment="1">
      <alignment horizontal="center"/>
    </xf>
    <xf numFmtId="0" fontId="30" fillId="40" borderId="52" xfId="0" applyFont="1" applyFill="1" applyBorder="1" applyAlignment="1">
      <alignment horizontal="center"/>
    </xf>
    <xf numFmtId="0" fontId="30" fillId="0" borderId="83" xfId="0" applyFont="1" applyBorder="1" applyAlignment="1">
      <alignment horizontal="center"/>
    </xf>
    <xf numFmtId="0" fontId="30" fillId="0" borderId="33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/>
    </xf>
    <xf numFmtId="0" fontId="30" fillId="8" borderId="35" xfId="0" applyFont="1" applyFill="1" applyBorder="1" applyAlignment="1">
      <alignment horizontal="center" vertical="center"/>
    </xf>
    <xf numFmtId="0" fontId="29" fillId="25" borderId="42" xfId="0" applyFont="1" applyFill="1" applyBorder="1" applyAlignment="1">
      <alignment horizontal="center" vertical="center"/>
    </xf>
    <xf numFmtId="0" fontId="30" fillId="24" borderId="96" xfId="0" applyFont="1" applyFill="1" applyBorder="1" applyAlignment="1">
      <alignment horizontal="center" vertical="center"/>
    </xf>
    <xf numFmtId="0" fontId="10" fillId="6" borderId="99" xfId="0" applyFont="1" applyFill="1" applyBorder="1" applyAlignment="1">
      <alignment horizontal="center" vertical="center"/>
    </xf>
    <xf numFmtId="0" fontId="5" fillId="7" borderId="32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23" fillId="7" borderId="29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5" fillId="7" borderId="40" xfId="0" applyFont="1" applyFill="1" applyBorder="1" applyAlignment="1">
      <alignment horizontal="center" vertical="center"/>
    </xf>
    <xf numFmtId="0" fontId="5" fillId="7" borderId="41" xfId="0" applyFont="1" applyFill="1" applyBorder="1" applyAlignment="1">
      <alignment horizontal="center" vertical="center"/>
    </xf>
    <xf numFmtId="0" fontId="5" fillId="7" borderId="38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28" borderId="101" xfId="0" applyFont="1" applyFill="1" applyBorder="1" applyAlignment="1">
      <alignment horizontal="center"/>
    </xf>
    <xf numFmtId="0" fontId="29" fillId="25" borderId="101" xfId="0" applyFont="1" applyFill="1" applyBorder="1" applyAlignment="1">
      <alignment horizontal="center" vertical="center"/>
    </xf>
    <xf numFmtId="0" fontId="29" fillId="25" borderId="103" xfId="0" applyFont="1" applyFill="1" applyBorder="1" applyAlignment="1">
      <alignment horizontal="center" vertical="center"/>
    </xf>
    <xf numFmtId="0" fontId="29" fillId="10" borderId="103" xfId="0" applyFont="1" applyFill="1" applyBorder="1" applyAlignment="1">
      <alignment horizontal="center" vertical="center"/>
    </xf>
    <xf numFmtId="0" fontId="29" fillId="12" borderId="103" xfId="0" applyFont="1" applyFill="1" applyBorder="1" applyAlignment="1">
      <alignment horizontal="center" vertical="center"/>
    </xf>
    <xf numFmtId="0" fontId="30" fillId="8" borderId="96" xfId="0" applyFont="1" applyFill="1" applyBorder="1" applyAlignment="1">
      <alignment horizontal="center" vertical="center"/>
    </xf>
    <xf numFmtId="0" fontId="30" fillId="32" borderId="35" xfId="0" applyFont="1" applyFill="1" applyBorder="1" applyAlignment="1">
      <alignment horizontal="center" vertical="center"/>
    </xf>
    <xf numFmtId="0" fontId="29" fillId="28" borderId="101" xfId="0" applyFont="1" applyFill="1" applyBorder="1" applyAlignment="1">
      <alignment horizontal="center"/>
    </xf>
    <xf numFmtId="0" fontId="29" fillId="40" borderId="101" xfId="0" applyFont="1" applyFill="1" applyBorder="1" applyAlignment="1">
      <alignment horizontal="center"/>
    </xf>
    <xf numFmtId="0" fontId="29" fillId="29" borderId="35" xfId="0" applyFont="1" applyFill="1" applyBorder="1" applyAlignment="1">
      <alignment horizontal="center"/>
    </xf>
    <xf numFmtId="0" fontId="29" fillId="39" borderId="35" xfId="0" applyFont="1" applyFill="1" applyBorder="1" applyAlignment="1">
      <alignment horizontal="center"/>
    </xf>
    <xf numFmtId="0" fontId="5" fillId="11" borderId="106" xfId="0" applyFont="1" applyFill="1" applyBorder="1" applyAlignment="1">
      <alignment horizontal="center" vertical="center"/>
    </xf>
    <xf numFmtId="0" fontId="5" fillId="11" borderId="107" xfId="0" applyFont="1" applyFill="1" applyBorder="1" applyAlignment="1">
      <alignment horizontal="center" vertical="center"/>
    </xf>
    <xf numFmtId="0" fontId="29" fillId="10" borderId="43" xfId="0" applyFont="1" applyFill="1" applyBorder="1" applyAlignment="1">
      <alignment horizontal="center" vertical="center"/>
    </xf>
    <xf numFmtId="0" fontId="29" fillId="12" borderId="43" xfId="0" applyFont="1" applyFill="1" applyBorder="1" applyAlignment="1">
      <alignment horizontal="center" vertical="center"/>
    </xf>
    <xf numFmtId="0" fontId="30" fillId="0" borderId="67" xfId="0" applyFont="1" applyBorder="1" applyAlignment="1">
      <alignment horizontal="center"/>
    </xf>
    <xf numFmtId="0" fontId="29" fillId="0" borderId="67" xfId="0" applyFont="1" applyBorder="1" applyAlignment="1">
      <alignment horizontal="center"/>
    </xf>
    <xf numFmtId="0" fontId="29" fillId="39" borderId="17" xfId="0" applyFont="1" applyFill="1" applyBorder="1" applyAlignment="1">
      <alignment horizontal="center"/>
    </xf>
    <xf numFmtId="0" fontId="30" fillId="0" borderId="49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0" borderId="94" xfId="0" applyFont="1" applyBorder="1" applyAlignment="1">
      <alignment horizontal="center" vertical="center"/>
    </xf>
    <xf numFmtId="0" fontId="23" fillId="7" borderId="34" xfId="0" applyFont="1" applyFill="1" applyBorder="1" applyAlignment="1">
      <alignment horizontal="center" vertical="center"/>
    </xf>
    <xf numFmtId="0" fontId="23" fillId="7" borderId="32" xfId="0" applyFont="1" applyFill="1" applyBorder="1" applyAlignment="1">
      <alignment horizontal="center" vertical="center"/>
    </xf>
    <xf numFmtId="0" fontId="31" fillId="7" borderId="3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55" xfId="0" applyFont="1" applyBorder="1" applyAlignment="1">
      <alignment horizontal="right" wrapText="1"/>
    </xf>
    <xf numFmtId="0" fontId="5" fillId="11" borderId="108" xfId="0" applyFont="1" applyFill="1" applyBorder="1" applyAlignment="1">
      <alignment horizontal="center" vertical="center"/>
    </xf>
    <xf numFmtId="0" fontId="23" fillId="25" borderId="29" xfId="0" applyFont="1" applyFill="1" applyBorder="1" applyAlignment="1">
      <alignment horizontal="center" vertical="center"/>
    </xf>
    <xf numFmtId="0" fontId="23" fillId="24" borderId="109" xfId="0" applyFont="1" applyFill="1" applyBorder="1" applyAlignment="1">
      <alignment horizontal="center" vertical="center"/>
    </xf>
    <xf numFmtId="0" fontId="23" fillId="24" borderId="87" xfId="0" applyFont="1" applyFill="1" applyBorder="1" applyAlignment="1">
      <alignment horizontal="center" vertical="center"/>
    </xf>
    <xf numFmtId="0" fontId="23" fillId="25" borderId="110" xfId="0" applyFont="1" applyFill="1" applyBorder="1" applyAlignment="1">
      <alignment horizontal="center" vertical="center"/>
    </xf>
    <xf numFmtId="0" fontId="23" fillId="25" borderId="111" xfId="0" applyFont="1" applyFill="1" applyBorder="1" applyAlignment="1">
      <alignment horizontal="center" vertical="center"/>
    </xf>
    <xf numFmtId="0" fontId="23" fillId="24" borderId="111" xfId="0" applyFont="1" applyFill="1" applyBorder="1" applyAlignment="1">
      <alignment horizontal="center" vertical="center"/>
    </xf>
    <xf numFmtId="0" fontId="23" fillId="25" borderId="112" xfId="0" applyFont="1" applyFill="1" applyBorder="1" applyAlignment="1">
      <alignment horizontal="center" vertical="center"/>
    </xf>
    <xf numFmtId="0" fontId="5" fillId="25" borderId="113" xfId="0" applyFont="1" applyFill="1" applyBorder="1" applyAlignment="1">
      <alignment horizontal="center" vertical="center"/>
    </xf>
    <xf numFmtId="0" fontId="5" fillId="25" borderId="114" xfId="0" applyFont="1" applyFill="1" applyBorder="1" applyAlignment="1">
      <alignment horizontal="center" vertical="center"/>
    </xf>
    <xf numFmtId="0" fontId="23" fillId="33" borderId="116" xfId="0" applyFont="1" applyFill="1" applyBorder="1" applyAlignment="1">
      <alignment horizontal="center" vertical="center"/>
    </xf>
    <xf numFmtId="0" fontId="23" fillId="25" borderId="117" xfId="0" applyFont="1" applyFill="1" applyBorder="1" applyAlignment="1">
      <alignment horizontal="center" vertical="center"/>
    </xf>
    <xf numFmtId="0" fontId="5" fillId="35" borderId="63" xfId="0" applyFont="1" applyFill="1" applyBorder="1" applyAlignment="1">
      <alignment horizontal="center" vertical="center"/>
    </xf>
    <xf numFmtId="0" fontId="5" fillId="25" borderId="95" xfId="0" applyFont="1" applyFill="1" applyBorder="1" applyAlignment="1">
      <alignment horizontal="center" vertical="center"/>
    </xf>
    <xf numFmtId="0" fontId="23" fillId="24" borderId="119" xfId="0" applyFont="1" applyFill="1" applyBorder="1" applyAlignment="1">
      <alignment horizontal="center" vertical="center"/>
    </xf>
    <xf numFmtId="0" fontId="5" fillId="25" borderId="29" xfId="0" applyFont="1" applyFill="1" applyBorder="1" applyAlignment="1">
      <alignment horizontal="center" vertical="center"/>
    </xf>
    <xf numFmtId="0" fontId="5" fillId="25" borderId="121" xfId="0" applyFont="1" applyFill="1" applyBorder="1" applyAlignment="1">
      <alignment horizontal="center" vertical="center"/>
    </xf>
    <xf numFmtId="0" fontId="23" fillId="24" borderId="116" xfId="0" applyFont="1" applyFill="1" applyBorder="1" applyAlignment="1">
      <alignment horizontal="center" vertical="center"/>
    </xf>
    <xf numFmtId="0" fontId="23" fillId="24" borderId="122" xfId="0" applyFont="1" applyFill="1" applyBorder="1" applyAlignment="1">
      <alignment horizontal="center" vertical="center"/>
    </xf>
    <xf numFmtId="0" fontId="5" fillId="10" borderId="123" xfId="0" applyFont="1" applyFill="1" applyBorder="1" applyAlignment="1">
      <alignment horizontal="center" vertical="center"/>
    </xf>
    <xf numFmtId="0" fontId="5" fillId="12" borderId="88" xfId="0" applyFont="1" applyFill="1" applyBorder="1" applyAlignment="1">
      <alignment horizontal="center" vertical="center"/>
    </xf>
    <xf numFmtId="0" fontId="23" fillId="25" borderId="31" xfId="0" applyFont="1" applyFill="1" applyBorder="1" applyAlignment="1">
      <alignment horizontal="center" vertical="center"/>
    </xf>
    <xf numFmtId="0" fontId="23" fillId="25" borderId="33" xfId="0" applyFont="1" applyFill="1" applyBorder="1" applyAlignment="1">
      <alignment horizontal="center" vertical="center"/>
    </xf>
    <xf numFmtId="0" fontId="5" fillId="35" borderId="113" xfId="0" applyFont="1" applyFill="1" applyBorder="1" applyAlignment="1">
      <alignment horizontal="center" vertical="center"/>
    </xf>
    <xf numFmtId="0" fontId="23" fillId="25" borderId="116" xfId="0" applyFont="1" applyFill="1" applyBorder="1" applyAlignment="1">
      <alignment horizontal="center" vertical="center"/>
    </xf>
    <xf numFmtId="0" fontId="5" fillId="25" borderId="63" xfId="0" applyFont="1" applyFill="1" applyBorder="1" applyAlignment="1">
      <alignment horizontal="center" vertical="center"/>
    </xf>
    <xf numFmtId="0" fontId="5" fillId="12" borderId="33" xfId="0" applyFont="1" applyFill="1" applyBorder="1" applyAlignment="1">
      <alignment horizontal="center" vertical="center"/>
    </xf>
    <xf numFmtId="0" fontId="5" fillId="12" borderId="87" xfId="0" applyFont="1" applyFill="1" applyBorder="1" applyAlignment="1">
      <alignment horizontal="center" vertical="center"/>
    </xf>
    <xf numFmtId="0" fontId="5" fillId="12" borderId="112" xfId="0" applyFont="1" applyFill="1" applyBorder="1" applyAlignment="1">
      <alignment horizontal="center" vertical="center"/>
    </xf>
    <xf numFmtId="0" fontId="23" fillId="24" borderId="1" xfId="0" applyFont="1" applyFill="1" applyBorder="1" applyAlignment="1">
      <alignment horizontal="center" vertical="center"/>
    </xf>
    <xf numFmtId="0" fontId="23" fillId="24" borderId="120" xfId="0" applyFont="1" applyFill="1" applyBorder="1" applyAlignment="1">
      <alignment horizontal="center" vertical="center"/>
    </xf>
    <xf numFmtId="0" fontId="23" fillId="24" borderId="124" xfId="0" applyFont="1" applyFill="1" applyBorder="1" applyAlignment="1">
      <alignment horizontal="center" vertical="center"/>
    </xf>
    <xf numFmtId="0" fontId="23" fillId="24" borderId="125" xfId="0" applyFont="1" applyFill="1" applyBorder="1" applyAlignment="1">
      <alignment horizontal="center" vertical="center"/>
    </xf>
    <xf numFmtId="0" fontId="5" fillId="12" borderId="126" xfId="0" applyFont="1" applyFill="1" applyBorder="1" applyAlignment="1">
      <alignment horizontal="center" vertical="center"/>
    </xf>
    <xf numFmtId="0" fontId="5" fillId="10" borderId="31" xfId="0" applyFont="1" applyFill="1" applyBorder="1" applyAlignment="1">
      <alignment horizontal="center" vertical="center"/>
    </xf>
    <xf numFmtId="0" fontId="5" fillId="10" borderId="109" xfId="0" applyFont="1" applyFill="1" applyBorder="1" applyAlignment="1">
      <alignment horizontal="center" vertical="center"/>
    </xf>
    <xf numFmtId="0" fontId="5" fillId="10" borderId="110" xfId="0" applyFont="1" applyFill="1" applyBorder="1" applyAlignment="1">
      <alignment horizontal="center" vertical="center"/>
    </xf>
    <xf numFmtId="0" fontId="5" fillId="35" borderId="31" xfId="0" applyFont="1" applyFill="1" applyBorder="1" applyAlignment="1">
      <alignment horizontal="center" vertical="center"/>
    </xf>
    <xf numFmtId="0" fontId="5" fillId="35" borderId="33" xfId="0" applyFont="1" applyFill="1" applyBorder="1" applyAlignment="1">
      <alignment horizontal="center" vertical="center"/>
    </xf>
    <xf numFmtId="0" fontId="23" fillId="7" borderId="87" xfId="0" applyFont="1" applyFill="1" applyBorder="1" applyAlignment="1">
      <alignment horizontal="center" vertical="center"/>
    </xf>
    <xf numFmtId="0" fontId="23" fillId="24" borderId="127" xfId="0" applyFont="1" applyFill="1" applyBorder="1" applyAlignment="1">
      <alignment horizontal="center" vertical="center"/>
    </xf>
    <xf numFmtId="0" fontId="5" fillId="7" borderId="94" xfId="0" applyFont="1" applyFill="1" applyBorder="1" applyAlignment="1">
      <alignment horizontal="center" vertical="center"/>
    </xf>
    <xf numFmtId="0" fontId="23" fillId="42" borderId="31" xfId="0" applyFont="1" applyFill="1" applyBorder="1" applyAlignment="1">
      <alignment horizontal="center" vertical="center"/>
    </xf>
    <xf numFmtId="0" fontId="23" fillId="42" borderId="32" xfId="0" applyFont="1" applyFill="1" applyBorder="1" applyAlignment="1">
      <alignment horizontal="center" vertical="center"/>
    </xf>
    <xf numFmtId="0" fontId="23" fillId="42" borderId="115" xfId="0" applyFont="1" applyFill="1" applyBorder="1" applyAlignment="1">
      <alignment horizontal="center" vertical="center"/>
    </xf>
    <xf numFmtId="0" fontId="23" fillId="0" borderId="109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11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" vertical="center"/>
    </xf>
    <xf numFmtId="0" fontId="23" fillId="0" borderId="119" xfId="0" applyFont="1" applyBorder="1" applyAlignment="1">
      <alignment horizontal="center" vertical="center"/>
    </xf>
    <xf numFmtId="0" fontId="23" fillId="0" borderId="120" xfId="0" applyFont="1" applyBorder="1" applyAlignment="1">
      <alignment horizontal="center" vertical="center"/>
    </xf>
    <xf numFmtId="0" fontId="23" fillId="0" borderId="111" xfId="0" applyFont="1" applyBorder="1" applyAlignment="1">
      <alignment horizontal="center" vertical="center"/>
    </xf>
    <xf numFmtId="0" fontId="23" fillId="0" borderId="11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5" fillId="0" borderId="51" xfId="0" applyFont="1" applyBorder="1" applyAlignment="1">
      <alignment horizontal="center"/>
    </xf>
    <xf numFmtId="0" fontId="23" fillId="42" borderId="118" xfId="0" applyFont="1" applyFill="1" applyBorder="1" applyAlignment="1">
      <alignment horizontal="center" vertical="center"/>
    </xf>
    <xf numFmtId="0" fontId="26" fillId="35" borderId="7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8" fillId="2" borderId="70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5" fillId="37" borderId="70" xfId="0" applyFont="1" applyFill="1" applyBorder="1" applyAlignment="1">
      <alignment horizontal="center"/>
    </xf>
    <xf numFmtId="0" fontId="5" fillId="37" borderId="60" xfId="0" applyFont="1" applyFill="1" applyBorder="1" applyAlignment="1">
      <alignment horizontal="center"/>
    </xf>
    <xf numFmtId="0" fontId="5" fillId="37" borderId="59" xfId="0" applyFont="1" applyFill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3" fillId="43" borderId="0" xfId="0" applyFont="1" applyFill="1"/>
    <xf numFmtId="0" fontId="10" fillId="43" borderId="0" xfId="0" applyFont="1" applyFill="1"/>
    <xf numFmtId="0" fontId="34" fillId="44" borderId="0" xfId="0" applyFont="1" applyFill="1" applyAlignment="1">
      <alignment wrapText="1"/>
    </xf>
    <xf numFmtId="0" fontId="11" fillId="4" borderId="0" xfId="0" applyFont="1" applyFill="1"/>
    <xf numFmtId="0" fontId="13" fillId="4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2" fillId="45" borderId="0" xfId="0" applyFont="1" applyFill="1" applyAlignment="1">
      <alignment horizontal="center"/>
    </xf>
    <xf numFmtId="0" fontId="32" fillId="43" borderId="50" xfId="0" applyFont="1" applyFill="1" applyBorder="1"/>
    <xf numFmtId="0" fontId="33" fillId="43" borderId="70" xfId="0" applyFont="1" applyFill="1" applyBorder="1"/>
    <xf numFmtId="0" fontId="32" fillId="43" borderId="55" xfId="0" applyFont="1" applyFill="1" applyBorder="1"/>
    <xf numFmtId="0" fontId="12" fillId="45" borderId="60" xfId="0" applyFont="1" applyFill="1" applyBorder="1" applyAlignment="1">
      <alignment horizontal="center"/>
    </xf>
    <xf numFmtId="0" fontId="13" fillId="46" borderId="60" xfId="0" applyFont="1" applyFill="1" applyBorder="1" applyAlignment="1">
      <alignment horizontal="center"/>
    </xf>
    <xf numFmtId="0" fontId="5" fillId="39" borderId="129" xfId="0" applyFont="1" applyFill="1" applyBorder="1" applyAlignment="1">
      <alignment horizontal="center"/>
    </xf>
    <xf numFmtId="0" fontId="5" fillId="39" borderId="131" xfId="0" applyFont="1" applyFill="1" applyBorder="1" applyAlignment="1">
      <alignment horizontal="center"/>
    </xf>
    <xf numFmtId="0" fontId="6" fillId="0" borderId="128" xfId="0" applyFont="1" applyBorder="1" applyAlignment="1">
      <alignment horizontal="right"/>
    </xf>
    <xf numFmtId="0" fontId="6" fillId="0" borderId="130" xfId="0" applyFont="1" applyBorder="1" applyAlignment="1">
      <alignment horizontal="right"/>
    </xf>
    <xf numFmtId="0" fontId="10" fillId="6" borderId="60" xfId="0" applyFont="1" applyFill="1" applyBorder="1" applyAlignment="1">
      <alignment horizontal="center"/>
    </xf>
    <xf numFmtId="0" fontId="5" fillId="28" borderId="56" xfId="0" applyFont="1" applyFill="1" applyBorder="1" applyAlignment="1">
      <alignment horizontal="center"/>
    </xf>
    <xf numFmtId="0" fontId="5" fillId="28" borderId="60" xfId="0" applyFont="1" applyFill="1" applyBorder="1" applyAlignment="1">
      <alignment horizontal="center"/>
    </xf>
    <xf numFmtId="0" fontId="23" fillId="0" borderId="129" xfId="0" applyFont="1" applyBorder="1" applyAlignment="1">
      <alignment horizontal="center"/>
    </xf>
    <xf numFmtId="0" fontId="5" fillId="41" borderId="48" xfId="0" applyFont="1" applyFill="1" applyBorder="1"/>
    <xf numFmtId="0" fontId="5" fillId="41" borderId="48" xfId="0" applyFont="1" applyFill="1" applyBorder="1" applyAlignment="1">
      <alignment horizontal="center"/>
    </xf>
    <xf numFmtId="0" fontId="26" fillId="35" borderId="73" xfId="0" applyFont="1" applyFill="1" applyBorder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5" fillId="7" borderId="87" xfId="0" applyFont="1" applyFill="1" applyBorder="1" applyAlignment="1">
      <alignment horizontal="center" vertical="center"/>
    </xf>
    <xf numFmtId="0" fontId="23" fillId="7" borderId="48" xfId="0" applyFont="1" applyFill="1" applyBorder="1" applyAlignment="1">
      <alignment horizontal="center" vertical="center"/>
    </xf>
    <xf numFmtId="0" fontId="26" fillId="0" borderId="72" xfId="0" applyFont="1" applyBorder="1" applyAlignment="1">
      <alignment horizontal="center"/>
    </xf>
    <xf numFmtId="0" fontId="26" fillId="24" borderId="73" xfId="0" applyFont="1" applyFill="1" applyBorder="1" applyAlignment="1">
      <alignment horizontal="center"/>
    </xf>
    <xf numFmtId="0" fontId="26" fillId="0" borderId="132" xfId="0" applyFont="1" applyBorder="1" applyAlignment="1">
      <alignment horizontal="center"/>
    </xf>
    <xf numFmtId="0" fontId="26" fillId="0" borderId="133" xfId="0" applyFont="1" applyBorder="1" applyAlignment="1">
      <alignment horizontal="center"/>
    </xf>
    <xf numFmtId="0" fontId="26" fillId="0" borderId="134" xfId="0" applyFont="1" applyBorder="1" applyAlignment="1">
      <alignment horizontal="center"/>
    </xf>
    <xf numFmtId="0" fontId="23" fillId="42" borderId="135" xfId="0" applyFont="1" applyFill="1" applyBorder="1" applyAlignment="1">
      <alignment horizontal="center" vertical="center"/>
    </xf>
    <xf numFmtId="0" fontId="5" fillId="12" borderId="54" xfId="0" applyFont="1" applyFill="1" applyBorder="1" applyAlignment="1">
      <alignment horizontal="center" vertical="center"/>
    </xf>
    <xf numFmtId="0" fontId="5" fillId="7" borderId="136" xfId="0" applyFont="1" applyFill="1" applyBorder="1" applyAlignment="1">
      <alignment horizontal="center" vertical="center"/>
    </xf>
    <xf numFmtId="0" fontId="5" fillId="35" borderId="137" xfId="0" applyFont="1" applyFill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5" fillId="12" borderId="44" xfId="0" applyFont="1" applyFill="1" applyBorder="1" applyAlignment="1">
      <alignment horizontal="center" vertical="center"/>
    </xf>
    <xf numFmtId="0" fontId="5" fillId="12" borderId="93" xfId="0" applyFont="1" applyFill="1" applyBorder="1" applyAlignment="1">
      <alignment horizontal="center" vertical="center"/>
    </xf>
    <xf numFmtId="0" fontId="5" fillId="12" borderId="138" xfId="0" applyFont="1" applyFill="1" applyBorder="1" applyAlignment="1">
      <alignment horizontal="center" vertical="center"/>
    </xf>
    <xf numFmtId="0" fontId="36" fillId="34" borderId="7" xfId="2" applyFont="1" applyBorder="1" applyAlignment="1">
      <alignment horizontal="center" vertical="center"/>
    </xf>
    <xf numFmtId="0" fontId="33" fillId="43" borderId="51" xfId="0" applyFont="1" applyFill="1" applyBorder="1"/>
    <xf numFmtId="0" fontId="36" fillId="34" borderId="8" xfId="2" applyFont="1" applyBorder="1" applyAlignment="1">
      <alignment horizontal="center" vertical="center"/>
    </xf>
    <xf numFmtId="0" fontId="26" fillId="24" borderId="74" xfId="0" applyFont="1" applyFill="1" applyBorder="1" applyAlignment="1">
      <alignment horizontal="center"/>
    </xf>
    <xf numFmtId="0" fontId="26" fillId="0" borderId="140" xfId="0" applyFont="1" applyBorder="1" applyAlignment="1">
      <alignment horizontal="center"/>
    </xf>
    <xf numFmtId="0" fontId="37" fillId="34" borderId="76" xfId="2" applyFont="1" applyBorder="1" applyAlignment="1">
      <alignment horizontal="center" vertical="center"/>
    </xf>
    <xf numFmtId="0" fontId="5" fillId="28" borderId="141" xfId="0" applyFont="1" applyFill="1" applyBorder="1" applyAlignment="1">
      <alignment horizontal="center"/>
    </xf>
    <xf numFmtId="0" fontId="26" fillId="28" borderId="102" xfId="0" applyFont="1" applyFill="1" applyBorder="1" applyAlignment="1">
      <alignment horizontal="center"/>
    </xf>
    <xf numFmtId="0" fontId="5" fillId="41" borderId="142" xfId="0" applyFont="1" applyFill="1" applyBorder="1" applyAlignment="1">
      <alignment horizontal="center"/>
    </xf>
    <xf numFmtId="0" fontId="5" fillId="28" borderId="143" xfId="0" applyFont="1" applyFill="1" applyBorder="1" applyAlignment="1">
      <alignment horizontal="center"/>
    </xf>
    <xf numFmtId="0" fontId="36" fillId="34" borderId="46" xfId="2" applyFont="1" applyBorder="1" applyAlignment="1">
      <alignment horizontal="center" vertical="center"/>
    </xf>
    <xf numFmtId="0" fontId="23" fillId="40" borderId="144" xfId="0" applyFont="1" applyFill="1" applyBorder="1" applyAlignment="1">
      <alignment horizontal="center"/>
    </xf>
    <xf numFmtId="0" fontId="5" fillId="0" borderId="143" xfId="0" applyFont="1" applyBorder="1" applyAlignment="1">
      <alignment horizontal="center"/>
    </xf>
    <xf numFmtId="0" fontId="29" fillId="7" borderId="4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26" fillId="7" borderId="74" xfId="0" applyFont="1" applyFill="1" applyBorder="1" applyAlignment="1">
      <alignment horizontal="center"/>
    </xf>
    <xf numFmtId="0" fontId="5" fillId="10" borderId="95" xfId="0" applyFont="1" applyFill="1" applyBorder="1" applyAlignment="1">
      <alignment horizontal="center" vertical="center"/>
    </xf>
    <xf numFmtId="0" fontId="5" fillId="39" borderId="83" xfId="0" applyFont="1" applyFill="1" applyBorder="1" applyAlignment="1">
      <alignment horizontal="center" vertical="center"/>
    </xf>
    <xf numFmtId="0" fontId="26" fillId="36" borderId="102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/>
    </xf>
    <xf numFmtId="0" fontId="29" fillId="35" borderId="29" xfId="0" applyFont="1" applyFill="1" applyBorder="1" applyAlignment="1">
      <alignment horizontal="center"/>
    </xf>
    <xf numFmtId="0" fontId="29" fillId="35" borderId="116" xfId="0" applyFont="1" applyFill="1" applyBorder="1" applyAlignment="1">
      <alignment horizontal="center"/>
    </xf>
    <xf numFmtId="0" fontId="28" fillId="35" borderId="97" xfId="0" applyFont="1" applyFill="1" applyBorder="1" applyAlignment="1">
      <alignment horizontal="center" vertical="center"/>
    </xf>
    <xf numFmtId="0" fontId="29" fillId="41" borderId="119" xfId="0" applyFont="1" applyFill="1" applyBorder="1" applyAlignment="1">
      <alignment horizontal="center" vertical="center"/>
    </xf>
    <xf numFmtId="0" fontId="29" fillId="41" borderId="29" xfId="0" applyFont="1" applyFill="1" applyBorder="1" applyAlignment="1">
      <alignment horizontal="center" vertical="center"/>
    </xf>
    <xf numFmtId="0" fontId="28" fillId="36" borderId="100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40" borderId="12" xfId="0" applyFont="1" applyFill="1" applyBorder="1"/>
    <xf numFmtId="0" fontId="5" fillId="28" borderId="29" xfId="0" applyFont="1" applyFill="1" applyBorder="1" applyAlignment="1">
      <alignment horizontal="center"/>
    </xf>
    <xf numFmtId="0" fontId="29" fillId="35" borderId="31" xfId="0" applyFont="1" applyFill="1" applyBorder="1" applyAlignment="1">
      <alignment horizontal="center"/>
    </xf>
    <xf numFmtId="0" fontId="23" fillId="40" borderId="109" xfId="0" applyFont="1" applyFill="1" applyBorder="1" applyAlignment="1">
      <alignment horizontal="center"/>
    </xf>
    <xf numFmtId="0" fontId="5" fillId="29" borderId="109" xfId="0" applyFont="1" applyFill="1" applyBorder="1" applyAlignment="1">
      <alignment horizontal="center"/>
    </xf>
    <xf numFmtId="0" fontId="5" fillId="29" borderId="147" xfId="0" applyFont="1" applyFill="1" applyBorder="1" applyAlignment="1">
      <alignment horizontal="center"/>
    </xf>
    <xf numFmtId="0" fontId="5" fillId="29" borderId="148" xfId="0" applyFont="1" applyFill="1" applyBorder="1" applyAlignment="1">
      <alignment horizontal="center"/>
    </xf>
    <xf numFmtId="0" fontId="5" fillId="29" borderId="149" xfId="0" applyFont="1" applyFill="1" applyBorder="1" applyAlignment="1">
      <alignment horizontal="center"/>
    </xf>
    <xf numFmtId="0" fontId="5" fillId="29" borderId="150" xfId="0" applyFont="1" applyFill="1" applyBorder="1" applyAlignment="1">
      <alignment horizontal="center"/>
    </xf>
    <xf numFmtId="0" fontId="5" fillId="11" borderId="146" xfId="0" applyFont="1" applyFill="1" applyBorder="1" applyAlignment="1">
      <alignment horizontal="center" vertical="center"/>
    </xf>
    <xf numFmtId="0" fontId="5" fillId="28" borderId="119" xfId="0" applyFont="1" applyFill="1" applyBorder="1" applyAlignment="1">
      <alignment horizontal="center"/>
    </xf>
    <xf numFmtId="0" fontId="5" fillId="11" borderId="151" xfId="0" applyFont="1" applyFill="1" applyBorder="1" applyAlignment="1">
      <alignment horizontal="center" vertical="center"/>
    </xf>
    <xf numFmtId="0" fontId="29" fillId="35" borderId="33" xfId="0" applyFont="1" applyFill="1" applyBorder="1" applyAlignment="1">
      <alignment horizontal="center"/>
    </xf>
    <xf numFmtId="0" fontId="23" fillId="40" borderId="87" xfId="0" applyFont="1" applyFill="1" applyBorder="1" applyAlignment="1">
      <alignment horizontal="center"/>
    </xf>
    <xf numFmtId="0" fontId="5" fillId="39" borderId="87" xfId="0" applyFont="1" applyFill="1" applyBorder="1" applyAlignment="1">
      <alignment horizontal="center"/>
    </xf>
    <xf numFmtId="0" fontId="5" fillId="0" borderId="7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9" borderId="36" xfId="0" applyFont="1" applyFill="1" applyBorder="1" applyAlignment="1">
      <alignment horizontal="center"/>
    </xf>
    <xf numFmtId="0" fontId="29" fillId="35" borderId="109" xfId="0" applyFont="1" applyFill="1" applyBorder="1" applyAlignment="1">
      <alignment horizontal="center"/>
    </xf>
    <xf numFmtId="0" fontId="29" fillId="35" borderId="87" xfId="0" applyFont="1" applyFill="1" applyBorder="1" applyAlignment="1">
      <alignment horizontal="center"/>
    </xf>
    <xf numFmtId="0" fontId="23" fillId="40" borderId="147" xfId="0" applyFont="1" applyFill="1" applyBorder="1" applyAlignment="1">
      <alignment horizontal="center"/>
    </xf>
    <xf numFmtId="0" fontId="23" fillId="40" borderId="60" xfId="0" applyFont="1" applyFill="1" applyBorder="1" applyAlignment="1">
      <alignment horizontal="center"/>
    </xf>
    <xf numFmtId="0" fontId="5" fillId="29" borderId="152" xfId="0" applyFont="1" applyFill="1" applyBorder="1" applyAlignment="1">
      <alignment horizontal="center"/>
    </xf>
    <xf numFmtId="0" fontId="29" fillId="41" borderId="116" xfId="0" applyFont="1" applyFill="1" applyBorder="1" applyAlignment="1">
      <alignment horizontal="center"/>
    </xf>
    <xf numFmtId="0" fontId="5" fillId="40" borderId="0" xfId="0" applyFont="1" applyFill="1" applyAlignment="1">
      <alignment horizontal="center"/>
    </xf>
    <xf numFmtId="0" fontId="23" fillId="40" borderId="36" xfId="0" applyFont="1" applyFill="1" applyBorder="1" applyAlignment="1">
      <alignment horizontal="center"/>
    </xf>
    <xf numFmtId="0" fontId="23" fillId="40" borderId="54" xfId="0" applyFont="1" applyFill="1" applyBorder="1" applyAlignment="1">
      <alignment horizontal="center"/>
    </xf>
    <xf numFmtId="0" fontId="5" fillId="41" borderId="149" xfId="0" applyFont="1" applyFill="1" applyBorder="1" applyAlignment="1">
      <alignment horizontal="center"/>
    </xf>
    <xf numFmtId="0" fontId="5" fillId="41" borderId="56" xfId="0" applyFont="1" applyFill="1" applyBorder="1" applyAlignment="1">
      <alignment horizontal="center"/>
    </xf>
    <xf numFmtId="0" fontId="35" fillId="7" borderId="153" xfId="0" applyFont="1" applyFill="1" applyBorder="1" applyAlignment="1">
      <alignment horizontal="center"/>
    </xf>
    <xf numFmtId="0" fontId="35" fillId="7" borderId="154" xfId="0" applyFont="1" applyFill="1" applyBorder="1" applyAlignment="1">
      <alignment horizontal="center"/>
    </xf>
    <xf numFmtId="0" fontId="26" fillId="40" borderId="139" xfId="0" applyFont="1" applyFill="1" applyBorder="1" applyAlignment="1">
      <alignment horizontal="center"/>
    </xf>
    <xf numFmtId="0" fontId="27" fillId="0" borderId="155" xfId="0" applyFont="1" applyBorder="1" applyAlignment="1">
      <alignment horizontal="center"/>
    </xf>
    <xf numFmtId="0" fontId="27" fillId="36" borderId="155" xfId="0" applyFont="1" applyFill="1" applyBorder="1" applyAlignment="1">
      <alignment horizontal="center"/>
    </xf>
    <xf numFmtId="0" fontId="23" fillId="40" borderId="12" xfId="0" applyFont="1" applyFill="1" applyBorder="1" applyAlignment="1">
      <alignment horizontal="center"/>
    </xf>
    <xf numFmtId="0" fontId="5" fillId="28" borderId="156" xfId="0" applyFont="1" applyFill="1" applyBorder="1" applyAlignment="1">
      <alignment horizontal="center"/>
    </xf>
    <xf numFmtId="0" fontId="5" fillId="29" borderId="156" xfId="0" applyFont="1" applyFill="1" applyBorder="1" applyAlignment="1">
      <alignment horizontal="center"/>
    </xf>
    <xf numFmtId="0" fontId="5" fillId="39" borderId="156" xfId="0" applyFont="1" applyFill="1" applyBorder="1" applyAlignment="1">
      <alignment horizontal="center"/>
    </xf>
    <xf numFmtId="0" fontId="26" fillId="0" borderId="139" xfId="0" applyFont="1" applyBorder="1" applyAlignment="1">
      <alignment horizontal="center"/>
    </xf>
    <xf numFmtId="0" fontId="27" fillId="35" borderId="76" xfId="0" applyFont="1" applyFill="1" applyBorder="1" applyAlignment="1">
      <alignment horizontal="center"/>
    </xf>
    <xf numFmtId="0" fontId="5" fillId="28" borderId="82" xfId="0" applyFont="1" applyFill="1" applyBorder="1" applyAlignment="1">
      <alignment horizontal="center"/>
    </xf>
    <xf numFmtId="0" fontId="5" fillId="28" borderId="157" xfId="0" applyFont="1" applyFill="1" applyBorder="1" applyAlignment="1">
      <alignment horizontal="center"/>
    </xf>
    <xf numFmtId="0" fontId="10" fillId="6" borderId="82" xfId="0" applyFont="1" applyFill="1" applyBorder="1" applyAlignment="1">
      <alignment horizontal="center"/>
    </xf>
    <xf numFmtId="0" fontId="33" fillId="43" borderId="91" xfId="0" applyFont="1" applyFill="1" applyBorder="1"/>
    <xf numFmtId="0" fontId="34" fillId="44" borderId="45" xfId="0" applyFont="1" applyFill="1" applyBorder="1" applyAlignment="1">
      <alignment wrapText="1"/>
    </xf>
    <xf numFmtId="0" fontId="12" fillId="45" borderId="158" xfId="0" applyFont="1" applyFill="1" applyBorder="1" applyAlignment="1">
      <alignment horizontal="center"/>
    </xf>
    <xf numFmtId="0" fontId="13" fillId="46" borderId="159" xfId="0" applyFont="1" applyFill="1" applyBorder="1" applyAlignment="1">
      <alignment horizontal="center"/>
    </xf>
    <xf numFmtId="0" fontId="5" fillId="29" borderId="160" xfId="0" applyFont="1" applyFill="1" applyBorder="1" applyAlignment="1">
      <alignment horizontal="center"/>
    </xf>
    <xf numFmtId="0" fontId="5" fillId="29" borderId="161" xfId="0" applyFont="1" applyFill="1" applyBorder="1" applyAlignment="1">
      <alignment horizontal="center"/>
    </xf>
    <xf numFmtId="0" fontId="5" fillId="29" borderId="162" xfId="0" applyFont="1" applyFill="1" applyBorder="1" applyAlignment="1">
      <alignment horizontal="center"/>
    </xf>
    <xf numFmtId="0" fontId="5" fillId="29" borderId="163" xfId="0" applyFont="1" applyFill="1" applyBorder="1" applyAlignment="1">
      <alignment horizontal="center"/>
    </xf>
    <xf numFmtId="0" fontId="28" fillId="28" borderId="104" xfId="0" applyFont="1" applyFill="1" applyBorder="1" applyAlignment="1">
      <alignment horizontal="center" vertical="center"/>
    </xf>
    <xf numFmtId="0" fontId="28" fillId="0" borderId="98" xfId="0" applyFont="1" applyBorder="1" applyAlignment="1">
      <alignment horizontal="center" vertical="center"/>
    </xf>
    <xf numFmtId="0" fontId="28" fillId="28" borderId="102" xfId="0" applyFont="1" applyFill="1" applyBorder="1" applyAlignment="1">
      <alignment horizontal="center" vertical="center"/>
    </xf>
    <xf numFmtId="0" fontId="28" fillId="24" borderId="105" xfId="0" applyFont="1" applyFill="1" applyBorder="1" applyAlignment="1">
      <alignment horizontal="center" vertical="center"/>
    </xf>
    <xf numFmtId="0" fontId="28" fillId="28" borderId="98" xfId="0" applyFont="1" applyFill="1" applyBorder="1" applyAlignment="1">
      <alignment horizontal="center" vertical="center"/>
    </xf>
    <xf numFmtId="0" fontId="28" fillId="0" borderId="100" xfId="0" applyFont="1" applyBorder="1" applyAlignment="1">
      <alignment horizontal="center" vertical="center"/>
    </xf>
    <xf numFmtId="0" fontId="5" fillId="7" borderId="48" xfId="0" applyFont="1" applyFill="1" applyBorder="1" applyAlignment="1">
      <alignment horizontal="center"/>
    </xf>
    <xf numFmtId="0" fontId="12" fillId="45" borderId="50" xfId="0" applyFont="1" applyFill="1" applyBorder="1" applyAlignment="1">
      <alignment horizontal="center"/>
    </xf>
    <xf numFmtId="0" fontId="12" fillId="45" borderId="70" xfId="0" applyFont="1" applyFill="1" applyBorder="1" applyAlignment="1">
      <alignment horizontal="center"/>
    </xf>
    <xf numFmtId="0" fontId="13" fillId="46" borderId="55" xfId="0" applyFont="1" applyFill="1" applyBorder="1" applyAlignment="1">
      <alignment horizontal="center"/>
    </xf>
    <xf numFmtId="0" fontId="23" fillId="40" borderId="149" xfId="0" applyFont="1" applyFill="1" applyBorder="1" applyAlignment="1">
      <alignment horizontal="center"/>
    </xf>
    <xf numFmtId="0" fontId="5" fillId="29" borderId="164" xfId="0" applyFont="1" applyFill="1" applyBorder="1" applyAlignment="1">
      <alignment horizontal="center"/>
    </xf>
    <xf numFmtId="0" fontId="5" fillId="39" borderId="93" xfId="0" applyFont="1" applyFill="1" applyBorder="1" applyAlignment="1">
      <alignment horizontal="center"/>
    </xf>
    <xf numFmtId="0" fontId="5" fillId="41" borderId="29" xfId="0" applyFont="1" applyFill="1" applyBorder="1" applyAlignment="1">
      <alignment horizontal="center"/>
    </xf>
    <xf numFmtId="0" fontId="12" fillId="45" borderId="166" xfId="0" applyFont="1" applyFill="1" applyBorder="1" applyAlignment="1">
      <alignment horizontal="center"/>
    </xf>
    <xf numFmtId="0" fontId="5" fillId="41" borderId="161" xfId="0" applyFont="1" applyFill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23" fillId="0" borderId="67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3" fillId="0" borderId="62" xfId="0" applyFont="1" applyBorder="1" applyAlignment="1">
      <alignment horizontal="center"/>
    </xf>
    <xf numFmtId="0" fontId="23" fillId="0" borderId="6" xfId="0" applyFont="1" applyBorder="1" applyAlignment="1">
      <alignment horizontal="center"/>
    </xf>
    <xf numFmtId="0" fontId="5" fillId="11" borderId="167" xfId="0" applyFont="1" applyFill="1" applyBorder="1" applyAlignment="1">
      <alignment horizontal="center" vertical="center"/>
    </xf>
    <xf numFmtId="0" fontId="5" fillId="28" borderId="63" xfId="0" applyFont="1" applyFill="1" applyBorder="1" applyAlignment="1">
      <alignment horizontal="center"/>
    </xf>
    <xf numFmtId="0" fontId="5" fillId="28" borderId="83" xfId="0" applyFont="1" applyFill="1" applyBorder="1" applyAlignment="1">
      <alignment horizontal="center"/>
    </xf>
    <xf numFmtId="0" fontId="5" fillId="41" borderId="36" xfId="0" applyFont="1" applyFill="1" applyBorder="1" applyAlignment="1">
      <alignment horizontal="center"/>
    </xf>
    <xf numFmtId="0" fontId="5" fillId="41" borderId="54" xfId="0" applyFont="1" applyFill="1" applyBorder="1" applyAlignment="1">
      <alignment horizontal="center"/>
    </xf>
    <xf numFmtId="0" fontId="5" fillId="28" borderId="62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23" fillId="40" borderId="152" xfId="0" applyFont="1" applyFill="1" applyBorder="1" applyAlignment="1">
      <alignment horizontal="center"/>
    </xf>
    <xf numFmtId="0" fontId="23" fillId="40" borderId="59" xfId="0" applyFont="1" applyFill="1" applyBorder="1" applyAlignment="1">
      <alignment horizontal="center"/>
    </xf>
    <xf numFmtId="0" fontId="5" fillId="28" borderId="120" xfId="0" applyFont="1" applyFill="1" applyBorder="1" applyAlignment="1">
      <alignment horizontal="center"/>
    </xf>
    <xf numFmtId="0" fontId="5" fillId="28" borderId="111" xfId="0" applyFont="1" applyFill="1" applyBorder="1" applyAlignment="1">
      <alignment horizontal="center"/>
    </xf>
    <xf numFmtId="0" fontId="13" fillId="46" borderId="45" xfId="0" applyFont="1" applyFill="1" applyBorder="1" applyAlignment="1">
      <alignment horizontal="center"/>
    </xf>
    <xf numFmtId="0" fontId="5" fillId="28" borderId="168" xfId="0" applyFont="1" applyFill="1" applyBorder="1" applyAlignment="1">
      <alignment horizontal="center"/>
    </xf>
    <xf numFmtId="0" fontId="5" fillId="41" borderId="143" xfId="0" applyFont="1" applyFill="1" applyBorder="1" applyAlignment="1">
      <alignment horizontal="center"/>
    </xf>
    <xf numFmtId="0" fontId="23" fillId="0" borderId="143" xfId="0" applyFont="1" applyBorder="1" applyAlignment="1">
      <alignment horizontal="center"/>
    </xf>
    <xf numFmtId="0" fontId="5" fillId="0" borderId="119" xfId="0" applyFont="1" applyBorder="1" applyAlignment="1">
      <alignment horizontal="center"/>
    </xf>
    <xf numFmtId="0" fontId="23" fillId="40" borderId="45" xfId="0" applyFont="1" applyFill="1" applyBorder="1" applyAlignment="1">
      <alignment horizontal="center"/>
    </xf>
    <xf numFmtId="0" fontId="5" fillId="28" borderId="116" xfId="0" applyFont="1" applyFill="1" applyBorder="1" applyAlignment="1">
      <alignment horizontal="center"/>
    </xf>
    <xf numFmtId="0" fontId="29" fillId="41" borderId="29" xfId="0" applyFont="1" applyFill="1" applyBorder="1"/>
    <xf numFmtId="0" fontId="5" fillId="7" borderId="65" xfId="0" applyFont="1" applyFill="1" applyBorder="1" applyAlignment="1">
      <alignment horizontal="center"/>
    </xf>
    <xf numFmtId="0" fontId="5" fillId="7" borderId="66" xfId="0" applyFont="1" applyFill="1" applyBorder="1" applyAlignment="1">
      <alignment horizontal="center"/>
    </xf>
    <xf numFmtId="0" fontId="5" fillId="7" borderId="61" xfId="0" applyFont="1" applyFill="1" applyBorder="1" applyAlignment="1">
      <alignment horizontal="center"/>
    </xf>
    <xf numFmtId="0" fontId="10" fillId="6" borderId="170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23" fillId="40" borderId="29" xfId="0" applyFont="1" applyFill="1" applyBorder="1" applyAlignment="1">
      <alignment horizontal="center"/>
    </xf>
    <xf numFmtId="0" fontId="29" fillId="41" borderId="82" xfId="0" applyFont="1" applyFill="1" applyBorder="1" applyAlignment="1">
      <alignment horizontal="center"/>
    </xf>
    <xf numFmtId="0" fontId="5" fillId="28" borderId="32" xfId="0" applyFont="1" applyFill="1" applyBorder="1" applyAlignment="1">
      <alignment horizontal="center"/>
    </xf>
    <xf numFmtId="0" fontId="5" fillId="0" borderId="63" xfId="0" applyFont="1" applyBorder="1" applyAlignment="1">
      <alignment horizontal="center"/>
    </xf>
    <xf numFmtId="0" fontId="5" fillId="40" borderId="63" xfId="0" applyFont="1" applyFill="1" applyBorder="1" applyAlignment="1">
      <alignment horizontal="center"/>
    </xf>
    <xf numFmtId="0" fontId="5" fillId="0" borderId="83" xfId="0" applyFont="1" applyBorder="1" applyAlignment="1">
      <alignment horizontal="center"/>
    </xf>
    <xf numFmtId="0" fontId="23" fillId="0" borderId="63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23" fillId="40" borderId="63" xfId="0" applyFont="1" applyFill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5" fillId="0" borderId="168" xfId="0" applyFont="1" applyBorder="1" applyAlignment="1">
      <alignment horizontal="center"/>
    </xf>
    <xf numFmtId="0" fontId="5" fillId="0" borderId="111" xfId="0" applyFont="1" applyBorder="1" applyAlignment="1">
      <alignment horizontal="center"/>
    </xf>
    <xf numFmtId="0" fontId="23" fillId="40" borderId="101" xfId="0" applyFont="1" applyFill="1" applyBorder="1" applyAlignment="1">
      <alignment horizontal="center"/>
    </xf>
    <xf numFmtId="0" fontId="23" fillId="0" borderId="101" xfId="0" applyFont="1" applyBorder="1" applyAlignment="1">
      <alignment horizontal="center"/>
    </xf>
    <xf numFmtId="0" fontId="5" fillId="0" borderId="120" xfId="0" applyFont="1" applyBorder="1" applyAlignment="1">
      <alignment horizontal="center"/>
    </xf>
    <xf numFmtId="0" fontId="5" fillId="28" borderId="34" xfId="0" applyFont="1" applyFill="1" applyBorder="1" applyAlignment="1">
      <alignment horizontal="center"/>
    </xf>
    <xf numFmtId="0" fontId="5" fillId="28" borderId="171" xfId="0" applyFont="1" applyFill="1" applyBorder="1" applyAlignment="1">
      <alignment horizontal="center"/>
    </xf>
    <xf numFmtId="0" fontId="5" fillId="28" borderId="45" xfId="0" applyFont="1" applyFill="1" applyBorder="1" applyAlignment="1">
      <alignment horizontal="center"/>
    </xf>
    <xf numFmtId="0" fontId="32" fillId="43" borderId="57" xfId="0" applyFont="1" applyFill="1" applyBorder="1"/>
    <xf numFmtId="0" fontId="10" fillId="43" borderId="6" xfId="0" applyFont="1" applyFill="1" applyBorder="1"/>
    <xf numFmtId="0" fontId="34" fillId="44" borderId="6" xfId="0" applyFont="1" applyFill="1" applyBorder="1" applyAlignment="1">
      <alignment wrapText="1"/>
    </xf>
    <xf numFmtId="0" fontId="12" fillId="45" borderId="55" xfId="0" applyFont="1" applyFill="1" applyBorder="1" applyAlignment="1">
      <alignment horizontal="center"/>
    </xf>
    <xf numFmtId="0" fontId="12" fillId="45" borderId="35" xfId="0" applyFont="1" applyFill="1" applyBorder="1" applyAlignment="1">
      <alignment horizontal="center"/>
    </xf>
    <xf numFmtId="0" fontId="12" fillId="45" borderId="172" xfId="0" applyFont="1" applyFill="1" applyBorder="1" applyAlignment="1">
      <alignment horizontal="center"/>
    </xf>
    <xf numFmtId="0" fontId="34" fillId="44" borderId="169" xfId="0" applyFont="1" applyFill="1" applyBorder="1" applyAlignment="1">
      <alignment wrapText="1"/>
    </xf>
    <xf numFmtId="0" fontId="10" fillId="6" borderId="96" xfId="0" applyFont="1" applyFill="1" applyBorder="1" applyAlignment="1">
      <alignment horizontal="center"/>
    </xf>
    <xf numFmtId="0" fontId="5" fillId="40" borderId="168" xfId="0" applyFont="1" applyFill="1" applyBorder="1" applyAlignment="1">
      <alignment horizontal="center"/>
    </xf>
    <xf numFmtId="0" fontId="5" fillId="0" borderId="169" xfId="0" applyFont="1" applyBorder="1" applyAlignment="1">
      <alignment horizontal="center"/>
    </xf>
    <xf numFmtId="0" fontId="23" fillId="40" borderId="31" xfId="0" applyFont="1" applyFill="1" applyBorder="1" applyAlignment="1">
      <alignment horizontal="center"/>
    </xf>
    <xf numFmtId="0" fontId="23" fillId="40" borderId="33" xfId="0" applyFont="1" applyFill="1" applyBorder="1" applyAlignment="1">
      <alignment horizontal="center"/>
    </xf>
    <xf numFmtId="0" fontId="5" fillId="41" borderId="109" xfId="0" applyFont="1" applyFill="1" applyBorder="1" applyAlignment="1">
      <alignment horizontal="center"/>
    </xf>
    <xf numFmtId="0" fontId="5" fillId="41" borderId="87" xfId="0" applyFont="1" applyFill="1" applyBorder="1" applyAlignment="1">
      <alignment horizontal="center"/>
    </xf>
    <xf numFmtId="0" fontId="5" fillId="29" borderId="127" xfId="0" applyFont="1" applyFill="1" applyBorder="1" applyAlignment="1">
      <alignment horizontal="center"/>
    </xf>
    <xf numFmtId="0" fontId="5" fillId="39" borderId="94" xfId="0" applyFont="1" applyFill="1" applyBorder="1" applyAlignment="1">
      <alignment horizontal="center"/>
    </xf>
    <xf numFmtId="0" fontId="5" fillId="29" borderId="31" xfId="0" applyFont="1" applyFill="1" applyBorder="1" applyAlignment="1">
      <alignment horizontal="center"/>
    </xf>
    <xf numFmtId="0" fontId="5" fillId="39" borderId="33" xfId="0" applyFont="1" applyFill="1" applyBorder="1" applyAlignment="1">
      <alignment horizontal="center"/>
    </xf>
    <xf numFmtId="0" fontId="5" fillId="29" borderId="110" xfId="0" applyFont="1" applyFill="1" applyBorder="1" applyAlignment="1">
      <alignment horizontal="center"/>
    </xf>
    <xf numFmtId="0" fontId="5" fillId="39" borderId="112" xfId="0" applyFont="1" applyFill="1" applyBorder="1" applyAlignment="1">
      <alignment horizontal="center"/>
    </xf>
    <xf numFmtId="0" fontId="27" fillId="25" borderId="76" xfId="0" applyFont="1" applyFill="1" applyBorder="1" applyAlignment="1">
      <alignment horizontal="center"/>
    </xf>
    <xf numFmtId="0" fontId="12" fillId="45" borderId="135" xfId="0" applyFont="1" applyFill="1" applyBorder="1" applyAlignment="1">
      <alignment horizontal="center"/>
    </xf>
    <xf numFmtId="0" fontId="12" fillId="45" borderId="44" xfId="0" applyFont="1" applyFill="1" applyBorder="1" applyAlignment="1">
      <alignment horizontal="center"/>
    </xf>
    <xf numFmtId="0" fontId="26" fillId="25" borderId="139" xfId="0" applyFont="1" applyFill="1" applyBorder="1" applyAlignment="1">
      <alignment horizontal="center"/>
    </xf>
    <xf numFmtId="0" fontId="29" fillId="7" borderId="173" xfId="0" applyFont="1" applyFill="1" applyBorder="1" applyAlignment="1">
      <alignment horizontal="center"/>
    </xf>
    <xf numFmtId="0" fontId="28" fillId="24" borderId="145" xfId="0" applyFont="1" applyFill="1" applyBorder="1" applyAlignment="1">
      <alignment horizontal="center" vertical="center"/>
    </xf>
    <xf numFmtId="0" fontId="30" fillId="7" borderId="63" xfId="0" applyFont="1" applyFill="1" applyBorder="1" applyAlignment="1">
      <alignment horizontal="center"/>
    </xf>
    <xf numFmtId="0" fontId="29" fillId="7" borderId="42" xfId="0" applyFont="1" applyFill="1" applyBorder="1" applyAlignment="1">
      <alignment horizontal="center"/>
    </xf>
    <xf numFmtId="0" fontId="29" fillId="7" borderId="67" xfId="0" applyFont="1" applyFill="1" applyBorder="1" applyAlignment="1">
      <alignment horizontal="center"/>
    </xf>
    <xf numFmtId="0" fontId="29" fillId="47" borderId="42" xfId="0" applyFont="1" applyFill="1" applyBorder="1" applyAlignment="1">
      <alignment horizontal="center"/>
    </xf>
    <xf numFmtId="0" fontId="23" fillId="0" borderId="29" xfId="0" applyFont="1" applyBorder="1" applyAlignment="1">
      <alignment horizontal="center"/>
    </xf>
    <xf numFmtId="0" fontId="23" fillId="7" borderId="29" xfId="0" applyFont="1" applyFill="1" applyBorder="1" applyAlignment="1">
      <alignment horizontal="center"/>
    </xf>
    <xf numFmtId="0" fontId="5" fillId="40" borderId="29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29" fillId="35" borderId="31" xfId="0" applyFont="1" applyFill="1" applyBorder="1"/>
    <xf numFmtId="0" fontId="29" fillId="35" borderId="33" xfId="0" applyFont="1" applyFill="1" applyBorder="1"/>
    <xf numFmtId="0" fontId="29" fillId="41" borderId="119" xfId="0" applyFont="1" applyFill="1" applyBorder="1"/>
    <xf numFmtId="0" fontId="23" fillId="0" borderId="119" xfId="0" applyFont="1" applyBorder="1" applyAlignment="1">
      <alignment horizontal="center"/>
    </xf>
    <xf numFmtId="0" fontId="23" fillId="40" borderId="119" xfId="0" applyFont="1" applyFill="1" applyBorder="1" applyAlignment="1">
      <alignment horizontal="center"/>
    </xf>
    <xf numFmtId="0" fontId="29" fillId="41" borderId="116" xfId="0" applyFont="1" applyFill="1" applyBorder="1"/>
    <xf numFmtId="0" fontId="23" fillId="7" borderId="116" xfId="0" applyFont="1" applyFill="1" applyBorder="1" applyAlignment="1">
      <alignment horizontal="center"/>
    </xf>
    <xf numFmtId="0" fontId="5" fillId="7" borderId="116" xfId="0" applyFont="1" applyFill="1" applyBorder="1" applyAlignment="1">
      <alignment horizontal="center"/>
    </xf>
    <xf numFmtId="0" fontId="23" fillId="7" borderId="109" xfId="0" applyFont="1" applyFill="1" applyBorder="1" applyAlignment="1">
      <alignment horizontal="center"/>
    </xf>
    <xf numFmtId="0" fontId="5" fillId="7" borderId="110" xfId="0" applyFont="1" applyFill="1" applyBorder="1" applyAlignment="1">
      <alignment horizontal="center"/>
    </xf>
    <xf numFmtId="0" fontId="23" fillId="0" borderId="116" xfId="0" applyFont="1" applyBorder="1" applyAlignment="1">
      <alignment horizontal="center"/>
    </xf>
    <xf numFmtId="0" fontId="5" fillId="0" borderId="116" xfId="0" applyFont="1" applyBorder="1" applyAlignment="1">
      <alignment horizontal="center"/>
    </xf>
    <xf numFmtId="0" fontId="5" fillId="7" borderId="149" xfId="0" applyFont="1" applyFill="1" applyBorder="1" applyAlignment="1">
      <alignment horizontal="center"/>
    </xf>
    <xf numFmtId="0" fontId="5" fillId="7" borderId="56" xfId="0" applyFont="1" applyFill="1" applyBorder="1" applyAlignment="1">
      <alignment horizontal="center"/>
    </xf>
    <xf numFmtId="0" fontId="5" fillId="7" borderId="35" xfId="0" applyFont="1" applyFill="1" applyBorder="1" applyAlignment="1">
      <alignment horizontal="center"/>
    </xf>
    <xf numFmtId="0" fontId="5" fillId="40" borderId="6" xfId="0" applyFont="1" applyFill="1" applyBorder="1" applyAlignment="1">
      <alignment horizontal="center"/>
    </xf>
    <xf numFmtId="0" fontId="14" fillId="31" borderId="35" xfId="0" applyFont="1" applyFill="1" applyBorder="1" applyAlignment="1">
      <alignment horizontal="center"/>
    </xf>
    <xf numFmtId="0" fontId="5" fillId="7" borderId="174" xfId="0" applyFont="1" applyFill="1" applyBorder="1" applyAlignment="1">
      <alignment horizontal="center"/>
    </xf>
    <xf numFmtId="0" fontId="5" fillId="7" borderId="175" xfId="0" applyFont="1" applyFill="1" applyBorder="1" applyAlignment="1">
      <alignment horizontal="center"/>
    </xf>
    <xf numFmtId="0" fontId="29" fillId="7" borderId="109" xfId="0" applyFont="1" applyFill="1" applyBorder="1" applyAlignment="1">
      <alignment horizontal="center"/>
    </xf>
    <xf numFmtId="0" fontId="5" fillId="0" borderId="166" xfId="0" applyFont="1" applyBorder="1" applyAlignment="1">
      <alignment horizontal="center"/>
    </xf>
    <xf numFmtId="0" fontId="5" fillId="0" borderId="159" xfId="0" applyFont="1" applyBorder="1" applyAlignment="1">
      <alignment horizontal="center"/>
    </xf>
    <xf numFmtId="0" fontId="5" fillId="0" borderId="162" xfId="0" applyFont="1" applyBorder="1" applyAlignment="1">
      <alignment horizontal="center"/>
    </xf>
    <xf numFmtId="0" fontId="5" fillId="0" borderId="165" xfId="0" applyFont="1" applyBorder="1" applyAlignment="1">
      <alignment horizontal="center"/>
    </xf>
    <xf numFmtId="0" fontId="5" fillId="29" borderId="63" xfId="0" applyFont="1" applyFill="1" applyBorder="1" applyAlignment="1">
      <alignment horizontal="center"/>
    </xf>
    <xf numFmtId="0" fontId="5" fillId="29" borderId="62" xfId="0" applyFont="1" applyFill="1" applyBorder="1" applyAlignment="1">
      <alignment horizontal="center"/>
    </xf>
    <xf numFmtId="0" fontId="23" fillId="40" borderId="14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3" fillId="40" borderId="83" xfId="0" applyFont="1" applyFill="1" applyBorder="1" applyAlignment="1">
      <alignment horizontal="center"/>
    </xf>
    <xf numFmtId="0" fontId="12" fillId="45" borderId="31" xfId="0" applyFont="1" applyFill="1" applyBorder="1" applyAlignment="1">
      <alignment horizontal="center"/>
    </xf>
    <xf numFmtId="0" fontId="12" fillId="45" borderId="33" xfId="0" applyFont="1" applyFill="1" applyBorder="1" applyAlignment="1">
      <alignment horizontal="center"/>
    </xf>
    <xf numFmtId="0" fontId="23" fillId="0" borderId="141" xfId="0" applyFont="1" applyBorder="1" applyAlignment="1">
      <alignment horizontal="center"/>
    </xf>
    <xf numFmtId="0" fontId="23" fillId="0" borderId="111" xfId="0" applyFont="1" applyBorder="1" applyAlignment="1">
      <alignment horizontal="center"/>
    </xf>
    <xf numFmtId="0" fontId="23" fillId="0" borderId="117" xfId="0" applyFont="1" applyBorder="1" applyAlignment="1">
      <alignment horizontal="center"/>
    </xf>
    <xf numFmtId="0" fontId="5" fillId="40" borderId="34" xfId="0" applyFont="1" applyFill="1" applyBorder="1" applyAlignment="1">
      <alignment horizontal="center"/>
    </xf>
    <xf numFmtId="0" fontId="8" fillId="2" borderId="45" xfId="0" applyFont="1" applyFill="1" applyBorder="1"/>
    <xf numFmtId="0" fontId="12" fillId="5" borderId="45" xfId="0" applyFont="1" applyFill="1" applyBorder="1" applyAlignment="1">
      <alignment horizontal="center" vertical="center"/>
    </xf>
    <xf numFmtId="0" fontId="5" fillId="35" borderId="176" xfId="0" applyFont="1" applyFill="1" applyBorder="1" applyAlignment="1">
      <alignment horizontal="center" vertical="center"/>
    </xf>
    <xf numFmtId="0" fontId="5" fillId="29" borderId="177" xfId="0" applyFont="1" applyFill="1" applyBorder="1" applyAlignment="1">
      <alignment horizontal="center" vertical="center"/>
    </xf>
    <xf numFmtId="0" fontId="23" fillId="40" borderId="177" xfId="0" applyFont="1" applyFill="1" applyBorder="1" applyAlignment="1">
      <alignment horizontal="center" vertical="center"/>
    </xf>
    <xf numFmtId="0" fontId="5" fillId="29" borderId="178" xfId="0" applyFont="1" applyFill="1" applyBorder="1" applyAlignment="1">
      <alignment horizontal="center" vertical="center"/>
    </xf>
    <xf numFmtId="0" fontId="5" fillId="29" borderId="168" xfId="0" applyFont="1" applyFill="1" applyBorder="1" applyAlignment="1">
      <alignment horizontal="center" vertical="center"/>
    </xf>
    <xf numFmtId="0" fontId="5" fillId="29" borderId="143" xfId="0" applyFont="1" applyFill="1" applyBorder="1" applyAlignment="1">
      <alignment horizontal="center" vertical="center"/>
    </xf>
    <xf numFmtId="0" fontId="5" fillId="29" borderId="45" xfId="0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0" fontId="23" fillId="7" borderId="65" xfId="0" applyFont="1" applyFill="1" applyBorder="1" applyAlignment="1">
      <alignment horizontal="center"/>
    </xf>
    <xf numFmtId="0" fontId="5" fillId="7" borderId="67" xfId="0" applyFont="1" applyFill="1" applyBorder="1" applyAlignment="1">
      <alignment horizontal="center"/>
    </xf>
    <xf numFmtId="0" fontId="36" fillId="34" borderId="7" xfId="2" applyFont="1" applyBorder="1" applyAlignment="1">
      <alignment horizontal="center"/>
    </xf>
    <xf numFmtId="0" fontId="12" fillId="45" borderId="118" xfId="0" applyFont="1" applyFill="1" applyBorder="1" applyAlignment="1">
      <alignment horizontal="center"/>
    </xf>
    <xf numFmtId="0" fontId="5" fillId="39" borderId="143" xfId="0" applyFont="1" applyFill="1" applyBorder="1" applyAlignment="1">
      <alignment horizontal="center"/>
    </xf>
    <xf numFmtId="0" fontId="5" fillId="39" borderId="45" xfId="0" applyFont="1" applyFill="1" applyBorder="1" applyAlignment="1">
      <alignment horizontal="center"/>
    </xf>
    <xf numFmtId="0" fontId="5" fillId="39" borderId="168" xfId="0" applyFont="1" applyFill="1" applyBorder="1" applyAlignment="1">
      <alignment horizontal="center"/>
    </xf>
    <xf numFmtId="0" fontId="5" fillId="39" borderId="169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5" fillId="24" borderId="12" xfId="0" applyFont="1" applyFill="1" applyBorder="1" applyAlignment="1">
      <alignment horizontal="center"/>
    </xf>
    <xf numFmtId="0" fontId="26" fillId="28" borderId="180" xfId="0" applyFont="1" applyFill="1" applyBorder="1" applyAlignment="1">
      <alignment horizontal="center"/>
    </xf>
    <xf numFmtId="0" fontId="26" fillId="0" borderId="180" xfId="0" applyFont="1" applyBorder="1" applyAlignment="1">
      <alignment horizontal="center"/>
    </xf>
    <xf numFmtId="0" fontId="27" fillId="0" borderId="181" xfId="0" applyFont="1" applyBorder="1" applyAlignment="1">
      <alignment horizontal="center"/>
    </xf>
    <xf numFmtId="0" fontId="26" fillId="0" borderId="182" xfId="0" applyFont="1" applyBorder="1" applyAlignment="1">
      <alignment horizontal="center"/>
    </xf>
    <xf numFmtId="0" fontId="5" fillId="39" borderId="0" xfId="0" applyFont="1" applyFill="1" applyAlignment="1">
      <alignment horizontal="center"/>
    </xf>
    <xf numFmtId="165" fontId="19" fillId="21" borderId="183" xfId="0" applyNumberFormat="1" applyFont="1" applyFill="1" applyBorder="1" applyAlignment="1">
      <alignment horizontal="center" vertical="center"/>
    </xf>
    <xf numFmtId="165" fontId="19" fillId="21" borderId="126" xfId="0" applyNumberFormat="1" applyFont="1" applyFill="1" applyBorder="1" applyAlignment="1">
      <alignment horizontal="center" vertical="center"/>
    </xf>
    <xf numFmtId="165" fontId="5" fillId="3" borderId="148" xfId="0" applyNumberFormat="1" applyFont="1" applyFill="1" applyBorder="1" applyAlignment="1">
      <alignment horizontal="center" vertical="center"/>
    </xf>
    <xf numFmtId="165" fontId="5" fillId="3" borderId="184" xfId="0" applyNumberFormat="1" applyFont="1" applyFill="1" applyBorder="1" applyAlignment="1">
      <alignment horizontal="center" vertical="center"/>
    </xf>
    <xf numFmtId="165" fontId="5" fillId="7" borderId="38" xfId="0" applyNumberFormat="1" applyFont="1" applyFill="1" applyBorder="1" applyAlignment="1">
      <alignment horizontal="center" vertical="center"/>
    </xf>
    <xf numFmtId="165" fontId="5" fillId="7" borderId="39" xfId="0" applyNumberFormat="1" applyFont="1" applyFill="1" applyBorder="1" applyAlignment="1">
      <alignment horizontal="center" vertical="center"/>
    </xf>
    <xf numFmtId="165" fontId="5" fillId="10" borderId="38" xfId="0" applyNumberFormat="1" applyFont="1" applyFill="1" applyBorder="1" applyAlignment="1">
      <alignment horizontal="center" vertical="center"/>
    </xf>
    <xf numFmtId="165" fontId="5" fillId="10" borderId="39" xfId="0" applyNumberFormat="1" applyFont="1" applyFill="1" applyBorder="1" applyAlignment="1">
      <alignment horizontal="center" vertical="center"/>
    </xf>
    <xf numFmtId="165" fontId="5" fillId="9" borderId="185" xfId="0" applyNumberFormat="1" applyFont="1" applyFill="1" applyBorder="1" applyAlignment="1">
      <alignment horizontal="center" vertical="center"/>
    </xf>
    <xf numFmtId="165" fontId="5" fillId="9" borderId="186" xfId="0" applyNumberFormat="1" applyFont="1" applyFill="1" applyBorder="1" applyAlignment="1">
      <alignment horizontal="center" vertical="center"/>
    </xf>
    <xf numFmtId="165" fontId="5" fillId="0" borderId="149" xfId="0" applyNumberFormat="1" applyFont="1" applyBorder="1" applyAlignment="1">
      <alignment horizontal="center" vertical="center"/>
    </xf>
    <xf numFmtId="165" fontId="5" fillId="0" borderId="187" xfId="0" applyNumberFormat="1" applyFont="1" applyBorder="1" applyAlignment="1">
      <alignment horizontal="center" vertical="center"/>
    </xf>
    <xf numFmtId="165" fontId="5" fillId="35" borderId="149" xfId="0" applyNumberFormat="1" applyFont="1" applyFill="1" applyBorder="1" applyAlignment="1">
      <alignment horizontal="center" vertical="center"/>
    </xf>
    <xf numFmtId="165" fontId="5" fillId="35" borderId="187" xfId="0" applyNumberFormat="1" applyFont="1" applyFill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65" fontId="5" fillId="0" borderId="41" xfId="0" applyNumberFormat="1" applyFont="1" applyBorder="1" applyAlignment="1">
      <alignment horizontal="center" vertical="center"/>
    </xf>
    <xf numFmtId="165" fontId="19" fillId="21" borderId="95" xfId="0" applyNumberFormat="1" applyFont="1" applyFill="1" applyBorder="1" applyAlignment="1">
      <alignment horizontal="center" vertical="center"/>
    </xf>
    <xf numFmtId="165" fontId="5" fillId="3" borderId="65" xfId="0" applyNumberFormat="1" applyFont="1" applyFill="1" applyBorder="1" applyAlignment="1">
      <alignment horizontal="center" vertical="center"/>
    </xf>
    <xf numFmtId="165" fontId="5" fillId="7" borderId="42" xfId="0" applyNumberFormat="1" applyFont="1" applyFill="1" applyBorder="1" applyAlignment="1">
      <alignment horizontal="center" vertical="center"/>
    </xf>
    <xf numFmtId="165" fontId="5" fillId="10" borderId="42" xfId="0" applyNumberFormat="1" applyFont="1" applyFill="1" applyBorder="1" applyAlignment="1">
      <alignment horizontal="center" vertical="center"/>
    </xf>
    <xf numFmtId="165" fontId="5" fillId="9" borderId="188" xfId="0" applyNumberFormat="1" applyFont="1" applyFill="1" applyBorder="1" applyAlignment="1">
      <alignment horizontal="center" vertical="center"/>
    </xf>
    <xf numFmtId="165" fontId="5" fillId="0" borderId="48" xfId="0" applyNumberFormat="1" applyFont="1" applyBorder="1" applyAlignment="1">
      <alignment horizontal="center" vertical="center"/>
    </xf>
    <xf numFmtId="165" fontId="5" fillId="35" borderId="48" xfId="0" applyNumberFormat="1" applyFont="1" applyFill="1" applyBorder="1" applyAlignment="1">
      <alignment horizontal="center" vertical="center"/>
    </xf>
    <xf numFmtId="165" fontId="5" fillId="0" borderId="42" xfId="0" applyNumberFormat="1" applyFont="1" applyBorder="1" applyAlignment="1">
      <alignment horizontal="center" vertical="center"/>
    </xf>
    <xf numFmtId="165" fontId="19" fillId="21" borderId="114" xfId="0" applyNumberFormat="1" applyFont="1" applyFill="1" applyBorder="1" applyAlignment="1">
      <alignment horizontal="center" vertical="center"/>
    </xf>
    <xf numFmtId="165" fontId="5" fillId="3" borderId="189" xfId="0" applyNumberFormat="1" applyFont="1" applyFill="1" applyBorder="1" applyAlignment="1">
      <alignment horizontal="center" vertical="center"/>
    </xf>
    <xf numFmtId="165" fontId="5" fillId="7" borderId="8" xfId="0" applyNumberFormat="1" applyFont="1" applyFill="1" applyBorder="1" applyAlignment="1">
      <alignment horizontal="center" vertical="center"/>
    </xf>
    <xf numFmtId="165" fontId="5" fillId="10" borderId="8" xfId="0" applyNumberFormat="1" applyFont="1" applyFill="1" applyBorder="1" applyAlignment="1">
      <alignment horizontal="center" vertical="center"/>
    </xf>
    <xf numFmtId="165" fontId="5" fillId="9" borderId="190" xfId="0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horizontal="center" vertical="center"/>
    </xf>
    <xf numFmtId="165" fontId="5" fillId="35" borderId="19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10" fillId="7" borderId="170" xfId="0" applyFont="1" applyFill="1" applyBorder="1" applyAlignment="1">
      <alignment horizontal="center"/>
    </xf>
    <xf numFmtId="0" fontId="5" fillId="39" borderId="82" xfId="0" applyFont="1" applyFill="1" applyBorder="1" applyAlignment="1">
      <alignment horizontal="center"/>
    </xf>
    <xf numFmtId="0" fontId="5" fillId="39" borderId="83" xfId="0" applyFont="1" applyFill="1" applyBorder="1" applyAlignment="1">
      <alignment horizontal="center"/>
    </xf>
    <xf numFmtId="0" fontId="5" fillId="39" borderId="12" xfId="0" applyFont="1" applyFill="1" applyBorder="1" applyAlignment="1">
      <alignment horizontal="center"/>
    </xf>
    <xf numFmtId="0" fontId="5" fillId="39" borderId="6" xfId="0" applyFont="1" applyFill="1" applyBorder="1" applyAlignment="1">
      <alignment horizontal="center"/>
    </xf>
    <xf numFmtId="0" fontId="26" fillId="28" borderId="139" xfId="0" applyFont="1" applyFill="1" applyBorder="1" applyAlignment="1">
      <alignment horizontal="center"/>
    </xf>
    <xf numFmtId="0" fontId="26" fillId="28" borderId="191" xfId="0" applyFont="1" applyFill="1" applyBorder="1" applyAlignment="1">
      <alignment horizontal="center"/>
    </xf>
    <xf numFmtId="0" fontId="26" fillId="24" borderId="139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5" fillId="47" borderId="149" xfId="0" applyFont="1" applyFill="1" applyBorder="1" applyAlignment="1">
      <alignment horizontal="center"/>
    </xf>
    <xf numFmtId="0" fontId="5" fillId="47" borderId="152" xfId="0" applyFont="1" applyFill="1" applyBorder="1" applyAlignment="1">
      <alignment horizontal="center"/>
    </xf>
    <xf numFmtId="0" fontId="23" fillId="7" borderId="69" xfId="0" applyFont="1" applyFill="1" applyBorder="1" applyAlignment="1">
      <alignment horizontal="center"/>
    </xf>
    <xf numFmtId="0" fontId="23" fillId="7" borderId="131" xfId="0" applyFont="1" applyFill="1" applyBorder="1" applyAlignment="1">
      <alignment horizontal="center"/>
    </xf>
    <xf numFmtId="0" fontId="5" fillId="47" borderId="48" xfId="0" applyFont="1" applyFill="1" applyBorder="1" applyAlignment="1">
      <alignment horizontal="center"/>
    </xf>
    <xf numFmtId="0" fontId="5" fillId="47" borderId="56" xfId="0" applyFont="1" applyFill="1" applyBorder="1" applyAlignment="1">
      <alignment horizontal="center"/>
    </xf>
    <xf numFmtId="0" fontId="23" fillId="47" borderId="48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47" borderId="65" xfId="0" applyFont="1" applyFill="1" applyBorder="1" applyAlignment="1">
      <alignment horizontal="center"/>
    </xf>
    <xf numFmtId="0" fontId="23" fillId="7" borderId="48" xfId="0" applyFont="1" applyFill="1" applyBorder="1" applyAlignment="1">
      <alignment horizontal="center"/>
    </xf>
    <xf numFmtId="0" fontId="34" fillId="44" borderId="60" xfId="0" applyFont="1" applyFill="1" applyBorder="1" applyAlignment="1">
      <alignment wrapText="1"/>
    </xf>
    <xf numFmtId="0" fontId="36" fillId="34" borderId="9" xfId="2" applyFont="1" applyBorder="1" applyAlignment="1">
      <alignment horizontal="center"/>
    </xf>
    <xf numFmtId="0" fontId="29" fillId="41" borderId="160" xfId="0" applyFont="1" applyFill="1" applyBorder="1" applyAlignment="1">
      <alignment horizontal="center"/>
    </xf>
    <xf numFmtId="0" fontId="36" fillId="34" borderId="42" xfId="2" applyFont="1" applyBorder="1" applyAlignment="1">
      <alignment horizontal="center"/>
    </xf>
    <xf numFmtId="0" fontId="29" fillId="42" borderId="31" xfId="0" applyFont="1" applyFill="1" applyBorder="1" applyAlignment="1">
      <alignment horizontal="center"/>
    </xf>
    <xf numFmtId="0" fontId="29" fillId="42" borderId="33" xfId="0" applyFont="1" applyFill="1" applyBorder="1" applyAlignment="1">
      <alignment horizontal="center"/>
    </xf>
    <xf numFmtId="0" fontId="6" fillId="11" borderId="84" xfId="0" applyFont="1" applyFill="1" applyBorder="1" applyAlignment="1">
      <alignment horizontal="right"/>
    </xf>
    <xf numFmtId="0" fontId="5" fillId="0" borderId="194" xfId="0" applyFont="1" applyBorder="1" applyAlignment="1">
      <alignment horizontal="center"/>
    </xf>
    <xf numFmtId="0" fontId="26" fillId="42" borderId="89" xfId="0" applyFont="1" applyFill="1" applyBorder="1" applyAlignment="1">
      <alignment horizontal="center"/>
    </xf>
    <xf numFmtId="0" fontId="27" fillId="42" borderId="194" xfId="0" applyFont="1" applyFill="1" applyBorder="1" applyAlignment="1">
      <alignment horizontal="center"/>
    </xf>
    <xf numFmtId="0" fontId="5" fillId="42" borderId="89" xfId="0" applyFont="1" applyFill="1" applyBorder="1" applyAlignment="1">
      <alignment horizontal="center"/>
    </xf>
    <xf numFmtId="0" fontId="5" fillId="42" borderId="194" xfId="0" applyFont="1" applyFill="1" applyBorder="1" applyAlignment="1">
      <alignment horizontal="center"/>
    </xf>
    <xf numFmtId="0" fontId="5" fillId="42" borderId="151" xfId="0" applyFont="1" applyFill="1" applyBorder="1" applyAlignment="1">
      <alignment horizontal="center"/>
    </xf>
    <xf numFmtId="0" fontId="5" fillId="42" borderId="195" xfId="0" applyFont="1" applyFill="1" applyBorder="1" applyAlignment="1">
      <alignment horizontal="center"/>
    </xf>
    <xf numFmtId="0" fontId="23" fillId="42" borderId="78" xfId="0" applyFont="1" applyFill="1" applyBorder="1" applyAlignment="1">
      <alignment horizontal="center"/>
    </xf>
    <xf numFmtId="0" fontId="23" fillId="42" borderId="196" xfId="0" applyFont="1" applyFill="1" applyBorder="1" applyAlignment="1">
      <alignment horizontal="center"/>
    </xf>
    <xf numFmtId="0" fontId="5" fillId="42" borderId="78" xfId="0" applyFont="1" applyFill="1" applyBorder="1" applyAlignment="1">
      <alignment horizontal="center"/>
    </xf>
    <xf numFmtId="0" fontId="5" fillId="42" borderId="196" xfId="0" applyFont="1" applyFill="1" applyBorder="1" applyAlignment="1">
      <alignment horizontal="center"/>
    </xf>
    <xf numFmtId="0" fontId="5" fillId="28" borderId="151" xfId="0" applyFont="1" applyFill="1" applyBorder="1" applyAlignment="1">
      <alignment horizontal="center"/>
    </xf>
    <xf numFmtId="0" fontId="5" fillId="28" borderId="89" xfId="0" applyFont="1" applyFill="1" applyBorder="1" applyAlignment="1">
      <alignment horizontal="center"/>
    </xf>
    <xf numFmtId="0" fontId="5" fillId="29" borderId="146" xfId="0" applyFont="1" applyFill="1" applyBorder="1" applyAlignment="1">
      <alignment horizontal="center"/>
    </xf>
    <xf numFmtId="0" fontId="5" fillId="11" borderId="49" xfId="0" applyFont="1" applyFill="1" applyBorder="1" applyAlignment="1">
      <alignment horizontal="center" vertical="center"/>
    </xf>
    <xf numFmtId="0" fontId="5" fillId="11" borderId="85" xfId="0" applyFont="1" applyFill="1" applyBorder="1" applyAlignment="1">
      <alignment horizontal="center" vertical="center"/>
    </xf>
    <xf numFmtId="0" fontId="5" fillId="11" borderId="121" xfId="0" applyFont="1" applyFill="1" applyBorder="1" applyAlignment="1">
      <alignment horizontal="center" vertical="center"/>
    </xf>
    <xf numFmtId="0" fontId="5" fillId="11" borderId="147" xfId="0" applyFont="1" applyFill="1" applyBorder="1" applyAlignment="1">
      <alignment horizontal="center" vertical="center"/>
    </xf>
    <xf numFmtId="0" fontId="5" fillId="11" borderId="197" xfId="0" applyFont="1" applyFill="1" applyBorder="1" applyAlignment="1">
      <alignment horizontal="center" vertical="center"/>
    </xf>
    <xf numFmtId="0" fontId="5" fillId="11" borderId="198" xfId="0" applyFont="1" applyFill="1" applyBorder="1" applyAlignment="1">
      <alignment horizontal="center" vertical="center"/>
    </xf>
    <xf numFmtId="0" fontId="5" fillId="11" borderId="166" xfId="0" applyFont="1" applyFill="1" applyBorder="1" applyAlignment="1">
      <alignment horizontal="center" vertical="center"/>
    </xf>
    <xf numFmtId="0" fontId="29" fillId="35" borderId="94" xfId="0" applyFont="1" applyFill="1" applyBorder="1" applyAlignment="1">
      <alignment horizontal="center"/>
    </xf>
    <xf numFmtId="0" fontId="29" fillId="41" borderId="171" xfId="0" applyFont="1" applyFill="1" applyBorder="1" applyAlignment="1">
      <alignment horizontal="center"/>
    </xf>
    <xf numFmtId="0" fontId="29" fillId="41" borderId="34" xfId="0" applyFont="1" applyFill="1" applyBorder="1" applyAlignment="1">
      <alignment horizontal="center"/>
    </xf>
    <xf numFmtId="0" fontId="29" fillId="41" borderId="193" xfId="0" applyFont="1" applyFill="1" applyBorder="1" applyAlignment="1">
      <alignment horizontal="center"/>
    </xf>
    <xf numFmtId="0" fontId="27" fillId="35" borderId="74" xfId="0" applyFont="1" applyFill="1" applyBorder="1" applyAlignment="1">
      <alignment horizontal="center"/>
    </xf>
    <xf numFmtId="0" fontId="5" fillId="41" borderId="67" xfId="0" applyFont="1" applyFill="1" applyBorder="1" applyAlignment="1">
      <alignment horizontal="center"/>
    </xf>
    <xf numFmtId="0" fontId="36" fillId="34" borderId="20" xfId="2" applyFont="1" applyBorder="1" applyAlignment="1">
      <alignment horizontal="center"/>
    </xf>
    <xf numFmtId="0" fontId="35" fillId="7" borderId="191" xfId="0" applyFont="1" applyFill="1" applyBorder="1" applyAlignment="1">
      <alignment horizontal="center"/>
    </xf>
    <xf numFmtId="0" fontId="13" fillId="46" borderId="74" xfId="0" applyFont="1" applyFill="1" applyBorder="1" applyAlignment="1">
      <alignment horizontal="center"/>
    </xf>
    <xf numFmtId="0" fontId="5" fillId="11" borderId="74" xfId="0" applyFont="1" applyFill="1" applyBorder="1" applyAlignment="1">
      <alignment horizontal="center" vertical="center"/>
    </xf>
    <xf numFmtId="0" fontId="27" fillId="42" borderId="134" xfId="0" applyFont="1" applyFill="1" applyBorder="1" applyAlignment="1">
      <alignment horizontal="center"/>
    </xf>
    <xf numFmtId="0" fontId="29" fillId="41" borderId="99" xfId="0" applyFont="1" applyFill="1" applyBorder="1" applyAlignment="1">
      <alignment horizontal="center"/>
    </xf>
    <xf numFmtId="0" fontId="5" fillId="11" borderId="51" xfId="0" applyFont="1" applyFill="1" applyBorder="1" applyAlignment="1">
      <alignment horizontal="center" vertical="center"/>
    </xf>
    <xf numFmtId="0" fontId="29" fillId="35" borderId="171" xfId="0" applyFont="1" applyFill="1" applyBorder="1" applyAlignment="1">
      <alignment horizontal="center"/>
    </xf>
    <xf numFmtId="0" fontId="29" fillId="35" borderId="127" xfId="0" applyFont="1" applyFill="1" applyBorder="1" applyAlignment="1">
      <alignment horizontal="center"/>
    </xf>
    <xf numFmtId="0" fontId="5" fillId="29" borderId="56" xfId="0" applyFont="1" applyFill="1" applyBorder="1" applyAlignment="1">
      <alignment horizontal="center"/>
    </xf>
    <xf numFmtId="0" fontId="29" fillId="35" borderId="193" xfId="0" applyFont="1" applyFill="1" applyBorder="1" applyAlignment="1">
      <alignment horizontal="center"/>
    </xf>
    <xf numFmtId="0" fontId="13" fillId="46" borderId="127" xfId="0" applyFont="1" applyFill="1" applyBorder="1" applyAlignment="1">
      <alignment horizontal="center"/>
    </xf>
    <xf numFmtId="0" fontId="13" fillId="46" borderId="94" xfId="0" applyFont="1" applyFill="1" applyBorder="1" applyAlignment="1">
      <alignment horizontal="center"/>
    </xf>
    <xf numFmtId="0" fontId="5" fillId="29" borderId="201" xfId="0" applyFont="1" applyFill="1" applyBorder="1" applyAlignment="1">
      <alignment horizontal="center"/>
    </xf>
    <xf numFmtId="0" fontId="5" fillId="39" borderId="202" xfId="0" applyFont="1" applyFill="1" applyBorder="1" applyAlignment="1">
      <alignment horizontal="center"/>
    </xf>
    <xf numFmtId="0" fontId="6" fillId="42" borderId="128" xfId="0" applyFont="1" applyFill="1" applyBorder="1" applyAlignment="1">
      <alignment horizontal="right"/>
    </xf>
    <xf numFmtId="0" fontId="5" fillId="42" borderId="63" xfId="0" applyFont="1" applyFill="1" applyBorder="1" applyAlignment="1">
      <alignment horizontal="center"/>
    </xf>
    <xf numFmtId="0" fontId="5" fillId="42" borderId="83" xfId="0" applyFont="1" applyFill="1" applyBorder="1" applyAlignment="1">
      <alignment horizontal="center"/>
    </xf>
    <xf numFmtId="0" fontId="5" fillId="42" borderId="36" xfId="0" applyFont="1" applyFill="1" applyBorder="1" applyAlignment="1">
      <alignment horizontal="center"/>
    </xf>
    <xf numFmtId="0" fontId="5" fillId="42" borderId="54" xfId="0" applyFont="1" applyFill="1" applyBorder="1" applyAlignment="1">
      <alignment horizontal="center"/>
    </xf>
    <xf numFmtId="0" fontId="29" fillId="42" borderId="118" xfId="0" applyFont="1" applyFill="1" applyBorder="1" applyAlignment="1">
      <alignment horizontal="center"/>
    </xf>
    <xf numFmtId="0" fontId="29" fillId="42" borderId="32" xfId="0" applyFont="1" applyFill="1" applyBorder="1" applyAlignment="1">
      <alignment horizontal="center"/>
    </xf>
    <xf numFmtId="0" fontId="29" fillId="42" borderId="115" xfId="0" applyFont="1" applyFill="1" applyBorder="1" applyAlignment="1">
      <alignment horizontal="center"/>
    </xf>
    <xf numFmtId="0" fontId="23" fillId="42" borderId="31" xfId="0" applyFont="1" applyFill="1" applyBorder="1" applyAlignment="1">
      <alignment horizontal="center"/>
    </xf>
    <xf numFmtId="0" fontId="23" fillId="42" borderId="33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03" xfId="0" applyFont="1" applyBorder="1" applyAlignment="1">
      <alignment horizontal="center"/>
    </xf>
    <xf numFmtId="0" fontId="23" fillId="42" borderId="54" xfId="0" applyFont="1" applyFill="1" applyBorder="1" applyAlignment="1">
      <alignment horizontal="center"/>
    </xf>
    <xf numFmtId="0" fontId="5" fillId="11" borderId="195" xfId="0" applyFont="1" applyFill="1" applyBorder="1" applyAlignment="1">
      <alignment horizontal="center" vertical="center"/>
    </xf>
    <xf numFmtId="0" fontId="5" fillId="11" borderId="194" xfId="0" applyFont="1" applyFill="1" applyBorder="1" applyAlignment="1">
      <alignment horizontal="center" vertical="center"/>
    </xf>
    <xf numFmtId="0" fontId="5" fillId="11" borderId="199" xfId="0" applyFont="1" applyFill="1" applyBorder="1" applyAlignment="1">
      <alignment horizontal="center" vertical="center"/>
    </xf>
    <xf numFmtId="0" fontId="5" fillId="11" borderId="204" xfId="0" applyFont="1" applyFill="1" applyBorder="1" applyAlignment="1">
      <alignment horizontal="center" vertical="center"/>
    </xf>
    <xf numFmtId="0" fontId="5" fillId="11" borderId="196" xfId="0" applyFont="1" applyFill="1" applyBorder="1" applyAlignment="1">
      <alignment horizontal="center" vertical="center"/>
    </xf>
    <xf numFmtId="0" fontId="5" fillId="0" borderId="199" xfId="0" applyFont="1" applyBorder="1"/>
    <xf numFmtId="0" fontId="23" fillId="40" borderId="157" xfId="0" applyFont="1" applyFill="1" applyBorder="1" applyAlignment="1">
      <alignment horizontal="center"/>
    </xf>
    <xf numFmtId="0" fontId="23" fillId="0" borderId="157" xfId="0" applyFont="1" applyBorder="1" applyAlignment="1">
      <alignment horizontal="center"/>
    </xf>
    <xf numFmtId="0" fontId="23" fillId="0" borderId="99" xfId="0" applyFont="1" applyBorder="1" applyAlignment="1">
      <alignment horizontal="center"/>
    </xf>
    <xf numFmtId="0" fontId="5" fillId="28" borderId="200" xfId="0" applyFont="1" applyFill="1" applyBorder="1" applyAlignment="1">
      <alignment horizontal="center"/>
    </xf>
    <xf numFmtId="0" fontId="5" fillId="40" borderId="109" xfId="0" applyFont="1" applyFill="1" applyBorder="1" applyAlignment="1">
      <alignment horizontal="center"/>
    </xf>
    <xf numFmtId="0" fontId="23" fillId="40" borderId="200" xfId="0" applyFont="1" applyFill="1" applyBorder="1" applyAlignment="1">
      <alignment horizontal="center"/>
    </xf>
    <xf numFmtId="0" fontId="5" fillId="41" borderId="0" xfId="0" applyFont="1" applyFill="1" applyAlignment="1">
      <alignment horizontal="center"/>
    </xf>
    <xf numFmtId="0" fontId="10" fillId="6" borderId="93" xfId="0" applyFont="1" applyFill="1" applyBorder="1" applyAlignment="1">
      <alignment horizontal="center"/>
    </xf>
    <xf numFmtId="0" fontId="5" fillId="28" borderId="59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205" xfId="0" applyFont="1" applyBorder="1" applyAlignment="1">
      <alignment horizontal="center"/>
    </xf>
    <xf numFmtId="165" fontId="38" fillId="3" borderId="21" xfId="0" applyNumberFormat="1" applyFont="1" applyFill="1" applyBorder="1" applyAlignment="1">
      <alignment horizontal="center" vertical="center"/>
    </xf>
    <xf numFmtId="165" fontId="38" fillId="9" borderId="23" xfId="0" applyNumberFormat="1" applyFont="1" applyFill="1" applyBorder="1" applyAlignment="1">
      <alignment horizontal="center" vertical="center"/>
    </xf>
    <xf numFmtId="0" fontId="36" fillId="34" borderId="48" xfId="2" applyFont="1" applyBorder="1" applyAlignment="1">
      <alignment horizontal="center"/>
    </xf>
    <xf numFmtId="0" fontId="27" fillId="0" borderId="192" xfId="0" applyFont="1" applyBorder="1" applyAlignment="1">
      <alignment horizontal="center"/>
    </xf>
    <xf numFmtId="0" fontId="5" fillId="0" borderId="206" xfId="0" applyFont="1" applyBorder="1" applyAlignment="1">
      <alignment horizontal="center"/>
    </xf>
    <xf numFmtId="0" fontId="27" fillId="36" borderId="207" xfId="0" applyFont="1" applyFill="1" applyBorder="1" applyAlignment="1">
      <alignment horizontal="center"/>
    </xf>
    <xf numFmtId="0" fontId="27" fillId="36" borderId="208" xfId="0" applyFont="1" applyFill="1" applyBorder="1" applyAlignment="1">
      <alignment horizontal="center"/>
    </xf>
    <xf numFmtId="0" fontId="29" fillId="35" borderId="209" xfId="0" applyFont="1" applyFill="1" applyBorder="1" applyAlignment="1">
      <alignment horizontal="center"/>
    </xf>
    <xf numFmtId="0" fontId="27" fillId="0" borderId="134" xfId="0" applyFont="1" applyBorder="1" applyAlignment="1">
      <alignment horizontal="center"/>
    </xf>
    <xf numFmtId="0" fontId="23" fillId="42" borderId="166" xfId="0" applyFont="1" applyFill="1" applyBorder="1" applyAlignment="1">
      <alignment horizontal="center"/>
    </xf>
    <xf numFmtId="0" fontId="26" fillId="0" borderId="111" xfId="0" applyFont="1" applyBorder="1" applyAlignment="1">
      <alignment horizontal="center"/>
    </xf>
    <xf numFmtId="0" fontId="27" fillId="24" borderId="111" xfId="0" applyFont="1" applyFill="1" applyBorder="1" applyAlignment="1">
      <alignment horizontal="center"/>
    </xf>
    <xf numFmtId="0" fontId="5" fillId="28" borderId="117" xfId="0" applyFont="1" applyFill="1" applyBorder="1" applyAlignment="1">
      <alignment horizontal="center"/>
    </xf>
    <xf numFmtId="0" fontId="23" fillId="40" borderId="111" xfId="0" applyFont="1" applyFill="1" applyBorder="1" applyAlignment="1">
      <alignment horizontal="center"/>
    </xf>
    <xf numFmtId="0" fontId="27" fillId="0" borderId="102" xfId="0" applyFont="1" applyBorder="1" applyAlignment="1">
      <alignment horizontal="center"/>
    </xf>
    <xf numFmtId="0" fontId="5" fillId="39" borderId="117" xfId="0" applyFont="1" applyFill="1" applyBorder="1" applyAlignment="1">
      <alignment horizontal="center"/>
    </xf>
    <xf numFmtId="0" fontId="26" fillId="28" borderId="35" xfId="0" applyFont="1" applyFill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5" fillId="39" borderId="17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47" borderId="147" xfId="0" applyFont="1" applyFill="1" applyBorder="1" applyAlignment="1">
      <alignment horizontal="center"/>
    </xf>
    <xf numFmtId="0" fontId="5" fillId="47" borderId="59" xfId="0" applyFont="1" applyFill="1" applyBorder="1" applyAlignment="1">
      <alignment horizontal="center"/>
    </xf>
    <xf numFmtId="0" fontId="5" fillId="47" borderId="120" xfId="0" applyFont="1" applyFill="1" applyBorder="1" applyAlignment="1">
      <alignment horizontal="center"/>
    </xf>
    <xf numFmtId="0" fontId="5" fillId="47" borderId="111" xfId="0" applyFont="1" applyFill="1" applyBorder="1" applyAlignment="1">
      <alignment horizontal="center"/>
    </xf>
    <xf numFmtId="0" fontId="5" fillId="40" borderId="149" xfId="0" applyFont="1" applyFill="1" applyBorder="1" applyAlignment="1">
      <alignment horizontal="center"/>
    </xf>
    <xf numFmtId="0" fontId="5" fillId="40" borderId="56" xfId="0" applyFont="1" applyFill="1" applyBorder="1" applyAlignment="1">
      <alignment horizontal="center"/>
    </xf>
    <xf numFmtId="0" fontId="5" fillId="40" borderId="116" xfId="0" applyFont="1" applyFill="1" applyBorder="1" applyAlignment="1">
      <alignment horizontal="center"/>
    </xf>
    <xf numFmtId="0" fontId="5" fillId="40" borderId="119" xfId="0" applyFont="1" applyFill="1" applyBorder="1" applyAlignment="1">
      <alignment horizontal="center"/>
    </xf>
    <xf numFmtId="0" fontId="5" fillId="42" borderId="198" xfId="0" applyFont="1" applyFill="1" applyBorder="1" applyAlignment="1">
      <alignment horizontal="center"/>
    </xf>
    <xf numFmtId="0" fontId="5" fillId="42" borderId="51" xfId="0" applyFont="1" applyFill="1" applyBorder="1" applyAlignment="1">
      <alignment horizontal="center"/>
    </xf>
    <xf numFmtId="0" fontId="5" fillId="25" borderId="29" xfId="0" applyFont="1" applyFill="1" applyBorder="1" applyAlignment="1">
      <alignment horizontal="center"/>
    </xf>
    <xf numFmtId="0" fontId="5" fillId="35" borderId="149" xfId="0" applyFont="1" applyFill="1" applyBorder="1" applyAlignment="1">
      <alignment horizontal="center"/>
    </xf>
    <xf numFmtId="0" fontId="5" fillId="35" borderId="56" xfId="0" applyFont="1" applyFill="1" applyBorder="1" applyAlignment="1">
      <alignment horizontal="center"/>
    </xf>
    <xf numFmtId="0" fontId="36" fillId="34" borderId="8" xfId="2" applyFont="1" applyBorder="1" applyAlignment="1">
      <alignment horizontal="center"/>
    </xf>
    <xf numFmtId="0" fontId="5" fillId="29" borderId="210" xfId="0" applyFont="1" applyFill="1" applyBorder="1" applyAlignment="1">
      <alignment horizontal="center"/>
    </xf>
    <xf numFmtId="0" fontId="5" fillId="39" borderId="44" xfId="0" applyFont="1" applyFill="1" applyBorder="1" applyAlignment="1">
      <alignment horizontal="center"/>
    </xf>
    <xf numFmtId="0" fontId="5" fillId="35" borderId="109" xfId="0" applyFont="1" applyFill="1" applyBorder="1" applyAlignment="1">
      <alignment horizontal="center"/>
    </xf>
    <xf numFmtId="0" fontId="5" fillId="35" borderId="87" xfId="0" applyFont="1" applyFill="1" applyBorder="1" applyAlignment="1">
      <alignment horizontal="center"/>
    </xf>
    <xf numFmtId="0" fontId="23" fillId="40" borderId="211" xfId="0" applyFont="1" applyFill="1" applyBorder="1" applyAlignment="1">
      <alignment horizontal="center"/>
    </xf>
    <xf numFmtId="0" fontId="5" fillId="41" borderId="211" xfId="0" applyFont="1" applyFill="1" applyBorder="1" applyAlignment="1">
      <alignment horizontal="center"/>
    </xf>
    <xf numFmtId="0" fontId="36" fillId="34" borderId="10" xfId="2" applyFont="1" applyBorder="1" applyAlignment="1">
      <alignment horizontal="center"/>
    </xf>
    <xf numFmtId="0" fontId="5" fillId="41" borderId="45" xfId="0" applyFont="1" applyFill="1" applyBorder="1" applyAlignment="1">
      <alignment horizontal="center"/>
    </xf>
    <xf numFmtId="0" fontId="5" fillId="28" borderId="43" xfId="0" applyFont="1" applyFill="1" applyBorder="1" applyAlignment="1">
      <alignment horizontal="center"/>
    </xf>
    <xf numFmtId="0" fontId="5" fillId="28" borderId="35" xfId="0" applyFont="1" applyFill="1" applyBorder="1" applyAlignment="1">
      <alignment horizontal="center"/>
    </xf>
    <xf numFmtId="0" fontId="5" fillId="28" borderId="172" xfId="0" applyFont="1" applyFill="1" applyBorder="1" applyAlignment="1">
      <alignment horizontal="center"/>
    </xf>
    <xf numFmtId="0" fontId="5" fillId="28" borderId="193" xfId="0" applyFont="1" applyFill="1" applyBorder="1" applyAlignment="1">
      <alignment horizontal="center"/>
    </xf>
    <xf numFmtId="0" fontId="23" fillId="0" borderId="35" xfId="0" applyFont="1" applyBorder="1" applyAlignment="1">
      <alignment horizontal="center"/>
    </xf>
    <xf numFmtId="0" fontId="23" fillId="0" borderId="172" xfId="0" applyFont="1" applyBorder="1" applyAlignment="1">
      <alignment horizontal="center"/>
    </xf>
    <xf numFmtId="0" fontId="5" fillId="28" borderId="96" xfId="0" applyFont="1" applyFill="1" applyBorder="1" applyAlignment="1">
      <alignment horizontal="center"/>
    </xf>
    <xf numFmtId="0" fontId="5" fillId="40" borderId="87" xfId="0" applyFont="1" applyFill="1" applyBorder="1" applyAlignment="1">
      <alignment horizontal="center"/>
    </xf>
    <xf numFmtId="0" fontId="29" fillId="35" borderId="119" xfId="0" applyFont="1" applyFill="1" applyBorder="1" applyAlignment="1">
      <alignment horizontal="center"/>
    </xf>
    <xf numFmtId="0" fontId="5" fillId="41" borderId="214" xfId="0" applyFont="1" applyFill="1" applyBorder="1" applyAlignment="1">
      <alignment horizontal="center"/>
    </xf>
    <xf numFmtId="0" fontId="5" fillId="40" borderId="193" xfId="0" applyFont="1" applyFill="1" applyBorder="1" applyAlignment="1">
      <alignment horizontal="center"/>
    </xf>
    <xf numFmtId="0" fontId="5" fillId="41" borderId="213" xfId="0" applyFont="1" applyFill="1" applyBorder="1" applyAlignment="1">
      <alignment horizontal="center"/>
    </xf>
    <xf numFmtId="0" fontId="5" fillId="41" borderId="96" xfId="0" applyFont="1" applyFill="1" applyBorder="1" applyAlignment="1">
      <alignment horizontal="center"/>
    </xf>
    <xf numFmtId="0" fontId="5" fillId="41" borderId="215" xfId="0" applyFont="1" applyFill="1" applyBorder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0" fillId="25" borderId="0" xfId="0" applyFill="1"/>
    <xf numFmtId="0" fontId="5" fillId="24" borderId="149" xfId="0" applyFont="1" applyFill="1" applyBorder="1" applyAlignment="1">
      <alignment horizontal="center"/>
    </xf>
    <xf numFmtId="0" fontId="26" fillId="35" borderId="191" xfId="0" applyFont="1" applyFill="1" applyBorder="1" applyAlignment="1">
      <alignment horizontal="center"/>
    </xf>
    <xf numFmtId="0" fontId="5" fillId="39" borderId="161" xfId="0" applyFont="1" applyFill="1" applyBorder="1" applyAlignment="1">
      <alignment horizontal="center"/>
    </xf>
    <xf numFmtId="0" fontId="5" fillId="40" borderId="160" xfId="0" applyFont="1" applyFill="1" applyBorder="1" applyAlignment="1">
      <alignment horizontal="center"/>
    </xf>
    <xf numFmtId="0" fontId="5" fillId="41" borderId="212" xfId="0" applyFont="1" applyFill="1" applyBorder="1" applyAlignment="1">
      <alignment horizontal="center"/>
    </xf>
    <xf numFmtId="0" fontId="26" fillId="7" borderId="139" xfId="0" applyFont="1" applyFill="1" applyBorder="1" applyAlignment="1">
      <alignment horizontal="center"/>
    </xf>
    <xf numFmtId="0" fontId="5" fillId="7" borderId="63" xfId="0" applyFont="1" applyFill="1" applyBorder="1" applyAlignment="1">
      <alignment horizontal="center"/>
    </xf>
    <xf numFmtId="0" fontId="5" fillId="47" borderId="12" xfId="0" applyFont="1" applyFill="1" applyBorder="1" applyAlignment="1">
      <alignment horizontal="center"/>
    </xf>
    <xf numFmtId="0" fontId="5" fillId="47" borderId="29" xfId="0" applyFont="1" applyFill="1" applyBorder="1" applyAlignment="1">
      <alignment horizontal="center"/>
    </xf>
    <xf numFmtId="0" fontId="5" fillId="47" borderId="0" xfId="0" applyFont="1" applyFill="1" applyAlignment="1">
      <alignment horizontal="center"/>
    </xf>
    <xf numFmtId="0" fontId="5" fillId="48" borderId="48" xfId="0" applyFont="1" applyFill="1" applyBorder="1" applyAlignment="1">
      <alignment horizontal="center"/>
    </xf>
    <xf numFmtId="0" fontId="5" fillId="49" borderId="48" xfId="0" applyFont="1" applyFill="1" applyBorder="1" applyAlignment="1">
      <alignment horizontal="center"/>
    </xf>
    <xf numFmtId="0" fontId="5" fillId="49" borderId="109" xfId="0" applyFont="1" applyFill="1" applyBorder="1" applyAlignment="1">
      <alignment horizontal="center"/>
    </xf>
    <xf numFmtId="0" fontId="5" fillId="49" borderId="87" xfId="0" applyFont="1" applyFill="1" applyBorder="1" applyAlignment="1">
      <alignment horizontal="center"/>
    </xf>
    <xf numFmtId="0" fontId="5" fillId="29" borderId="29" xfId="0" applyFont="1" applyFill="1" applyBorder="1" applyAlignment="1">
      <alignment horizontal="center"/>
    </xf>
    <xf numFmtId="0" fontId="11" fillId="4" borderId="6" xfId="0" applyFont="1" applyFill="1" applyBorder="1"/>
    <xf numFmtId="0" fontId="13" fillId="46" borderId="6" xfId="0" applyFont="1" applyFill="1" applyBorder="1" applyAlignment="1">
      <alignment horizontal="center"/>
    </xf>
    <xf numFmtId="0" fontId="13" fillId="46" borderId="59" xfId="0" applyFont="1" applyFill="1" applyBorder="1" applyAlignment="1">
      <alignment horizontal="center"/>
    </xf>
    <xf numFmtId="0" fontId="23" fillId="40" borderId="201" xfId="0" applyFont="1" applyFill="1" applyBorder="1" applyAlignment="1">
      <alignment horizontal="center"/>
    </xf>
    <xf numFmtId="0" fontId="23" fillId="40" borderId="202" xfId="0" applyFont="1" applyFill="1" applyBorder="1" applyAlignment="1">
      <alignment horizontal="center"/>
    </xf>
    <xf numFmtId="0" fontId="5" fillId="40" borderId="35" xfId="0" applyFont="1" applyFill="1" applyBorder="1" applyAlignment="1">
      <alignment horizontal="center"/>
    </xf>
    <xf numFmtId="0" fontId="5" fillId="29" borderId="211" xfId="0" applyFont="1" applyFill="1" applyBorder="1" applyAlignment="1">
      <alignment horizontal="center"/>
    </xf>
    <xf numFmtId="0" fontId="5" fillId="29" borderId="216" xfId="0" applyFont="1" applyFill="1" applyBorder="1" applyAlignment="1">
      <alignment horizontal="center"/>
    </xf>
    <xf numFmtId="0" fontId="5" fillId="29" borderId="135" xfId="0" applyFont="1" applyFill="1" applyBorder="1" applyAlignment="1">
      <alignment horizontal="center"/>
    </xf>
    <xf numFmtId="0" fontId="5" fillId="29" borderId="92" xfId="0" applyFont="1" applyFill="1" applyBorder="1" applyAlignment="1">
      <alignment horizontal="center"/>
    </xf>
    <xf numFmtId="0" fontId="13" fillId="46" borderId="57" xfId="0" applyFont="1" applyFill="1" applyBorder="1" applyAlignment="1">
      <alignment horizontal="center"/>
    </xf>
    <xf numFmtId="0" fontId="5" fillId="40" borderId="92" xfId="0" applyFont="1" applyFill="1" applyBorder="1" applyAlignment="1">
      <alignment horizontal="center"/>
    </xf>
    <xf numFmtId="0" fontId="5" fillId="11" borderId="217" xfId="0" applyFont="1" applyFill="1" applyBorder="1" applyAlignment="1">
      <alignment horizontal="center" vertical="center"/>
    </xf>
    <xf numFmtId="0" fontId="5" fillId="11" borderId="218" xfId="0" applyFont="1" applyFill="1" applyBorder="1" applyAlignment="1">
      <alignment horizontal="center" vertical="center"/>
    </xf>
    <xf numFmtId="0" fontId="5" fillId="11" borderId="200" xfId="0" applyFont="1" applyFill="1" applyBorder="1" applyAlignment="1">
      <alignment horizontal="center" vertical="center"/>
    </xf>
    <xf numFmtId="0" fontId="5" fillId="11" borderId="169" xfId="0" applyFont="1" applyFill="1" applyBorder="1" applyAlignment="1">
      <alignment horizontal="center" vertical="center"/>
    </xf>
    <xf numFmtId="0" fontId="13" fillId="46" borderId="155" xfId="0" applyFont="1" applyFill="1" applyBorder="1" applyAlignment="1">
      <alignment horizontal="center"/>
    </xf>
    <xf numFmtId="0" fontId="23" fillId="0" borderId="82" xfId="0" applyFont="1" applyBorder="1" applyAlignment="1">
      <alignment horizontal="center"/>
    </xf>
    <xf numFmtId="0" fontId="10" fillId="7" borderId="219" xfId="0" applyFont="1" applyFill="1" applyBorder="1" applyAlignment="1">
      <alignment horizontal="center"/>
    </xf>
    <xf numFmtId="0" fontId="5" fillId="41" borderId="82" xfId="0" applyFont="1" applyFill="1" applyBorder="1" applyAlignment="1">
      <alignment horizontal="center"/>
    </xf>
    <xf numFmtId="0" fontId="5" fillId="0" borderId="82" xfId="0" applyFont="1" applyBorder="1" applyAlignment="1">
      <alignment horizontal="center"/>
    </xf>
    <xf numFmtId="0" fontId="5" fillId="7" borderId="32" xfId="0" applyFont="1" applyFill="1" applyBorder="1" applyAlignment="1">
      <alignment horizontal="center"/>
    </xf>
    <xf numFmtId="0" fontId="5" fillId="39" borderId="29" xfId="0" applyFont="1" applyFill="1" applyBorder="1" applyAlignment="1">
      <alignment horizontal="center"/>
    </xf>
    <xf numFmtId="0" fontId="5" fillId="29" borderId="220" xfId="0" applyFont="1" applyFill="1" applyBorder="1" applyAlignment="1">
      <alignment horizontal="center"/>
    </xf>
    <xf numFmtId="0" fontId="5" fillId="0" borderId="118" xfId="0" applyFont="1" applyBorder="1" applyAlignment="1">
      <alignment horizontal="center"/>
    </xf>
    <xf numFmtId="0" fontId="5" fillId="28" borderId="198" xfId="0" applyFont="1" applyFill="1" applyBorder="1" applyAlignment="1">
      <alignment horizontal="center"/>
    </xf>
    <xf numFmtId="0" fontId="23" fillId="40" borderId="138" xfId="0" applyFont="1" applyFill="1" applyBorder="1" applyAlignment="1">
      <alignment horizontal="center"/>
    </xf>
    <xf numFmtId="0" fontId="5" fillId="39" borderId="35" xfId="0" applyFont="1" applyFill="1" applyBorder="1" applyAlignment="1">
      <alignment horizontal="center"/>
    </xf>
    <xf numFmtId="0" fontId="27" fillId="7" borderId="76" xfId="0" applyFont="1" applyFill="1" applyBorder="1" applyAlignment="1">
      <alignment horizontal="center"/>
    </xf>
    <xf numFmtId="0" fontId="41" fillId="7" borderId="48" xfId="0" applyFont="1" applyFill="1" applyBorder="1" applyAlignment="1">
      <alignment horizontal="center"/>
    </xf>
    <xf numFmtId="0" fontId="23" fillId="7" borderId="143" xfId="0" applyFont="1" applyFill="1" applyBorder="1" applyAlignment="1">
      <alignment horizontal="center"/>
    </xf>
    <xf numFmtId="0" fontId="5" fillId="41" borderId="12" xfId="0" applyFont="1" applyFill="1" applyBorder="1" applyAlignment="1">
      <alignment horizontal="center"/>
    </xf>
    <xf numFmtId="0" fontId="5" fillId="0" borderId="115" xfId="0" applyFont="1" applyBorder="1" applyAlignment="1">
      <alignment horizontal="center"/>
    </xf>
    <xf numFmtId="0" fontId="5" fillId="0" borderId="117" xfId="0" applyFont="1" applyBorder="1" applyAlignment="1">
      <alignment horizontal="center"/>
    </xf>
    <xf numFmtId="0" fontId="5" fillId="40" borderId="93" xfId="0" applyFont="1" applyFill="1" applyBorder="1" applyAlignment="1">
      <alignment horizontal="center"/>
    </xf>
    <xf numFmtId="0" fontId="23" fillId="7" borderId="67" xfId="0" applyFont="1" applyFill="1" applyBorder="1" applyAlignment="1">
      <alignment horizontal="center"/>
    </xf>
    <xf numFmtId="0" fontId="23" fillId="7" borderId="173" xfId="0" applyFont="1" applyFill="1" applyBorder="1" applyAlignment="1">
      <alignment horizontal="center"/>
    </xf>
    <xf numFmtId="0" fontId="36" fillId="24" borderId="7" xfId="2" applyFont="1" applyFill="1" applyBorder="1" applyAlignment="1">
      <alignment horizontal="center"/>
    </xf>
    <xf numFmtId="0" fontId="42" fillId="0" borderId="0" xfId="0" applyFont="1"/>
    <xf numFmtId="0" fontId="41" fillId="7" borderId="29" xfId="0" applyFont="1" applyFill="1" applyBorder="1" applyAlignment="1">
      <alignment horizontal="center"/>
    </xf>
    <xf numFmtId="0" fontId="5" fillId="29" borderId="34" xfId="0" applyFont="1" applyFill="1" applyBorder="1" applyAlignment="1">
      <alignment horizontal="center"/>
    </xf>
    <xf numFmtId="0" fontId="5" fillId="7" borderId="221" xfId="0" applyFont="1" applyFill="1" applyBorder="1" applyAlignment="1">
      <alignment horizontal="center"/>
    </xf>
    <xf numFmtId="0" fontId="5" fillId="47" borderId="33" xfId="0" applyFont="1" applyFill="1" applyBorder="1" applyAlignment="1">
      <alignment horizontal="center"/>
    </xf>
    <xf numFmtId="0" fontId="5" fillId="47" borderId="94" xfId="0" applyFont="1" applyFill="1" applyBorder="1" applyAlignment="1">
      <alignment horizontal="center"/>
    </xf>
    <xf numFmtId="0" fontId="5" fillId="47" borderId="54" xfId="0" applyFont="1" applyFill="1" applyBorder="1" applyAlignment="1">
      <alignment horizontal="center"/>
    </xf>
    <xf numFmtId="0" fontId="5" fillId="2" borderId="67" xfId="0" applyFont="1" applyFill="1" applyBorder="1" applyAlignment="1">
      <alignment horizontal="center"/>
    </xf>
    <xf numFmtId="0" fontId="5" fillId="2" borderId="82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5" fillId="2" borderId="87" xfId="0" applyFont="1" applyFill="1" applyBorder="1" applyAlignment="1">
      <alignment horizontal="center"/>
    </xf>
    <xf numFmtId="0" fontId="5" fillId="2" borderId="143" xfId="0" applyFont="1" applyFill="1" applyBorder="1" applyAlignment="1">
      <alignment horizontal="center"/>
    </xf>
    <xf numFmtId="0" fontId="5" fillId="2" borderId="4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64" xfId="0" applyFont="1" applyFill="1" applyBorder="1" applyAlignment="1">
      <alignment horizontal="center"/>
    </xf>
    <xf numFmtId="0" fontId="5" fillId="2" borderId="93" xfId="0" applyFont="1" applyFill="1" applyBorder="1" applyAlignment="1">
      <alignment horizontal="center"/>
    </xf>
    <xf numFmtId="0" fontId="5" fillId="2" borderId="212" xfId="0" applyFont="1" applyFill="1" applyBorder="1" applyAlignment="1">
      <alignment horizontal="center"/>
    </xf>
    <xf numFmtId="0" fontId="5" fillId="2" borderId="21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147" xfId="0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0" fontId="5" fillId="50" borderId="34" xfId="0" applyFont="1" applyFill="1" applyBorder="1" applyAlignment="1">
      <alignment horizontal="center"/>
    </xf>
    <xf numFmtId="0" fontId="5" fillId="2" borderId="116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29" fillId="2" borderId="119" xfId="0" applyFont="1" applyFill="1" applyBorder="1" applyAlignment="1">
      <alignment horizontal="center"/>
    </xf>
    <xf numFmtId="0" fontId="29" fillId="2" borderId="29" xfId="0" applyFont="1" applyFill="1" applyBorder="1" applyAlignment="1">
      <alignment horizontal="center"/>
    </xf>
    <xf numFmtId="0" fontId="5" fillId="2" borderId="214" xfId="0" applyFont="1" applyFill="1" applyBorder="1" applyAlignment="1">
      <alignment horizontal="center"/>
    </xf>
    <xf numFmtId="0" fontId="27" fillId="2" borderId="76" xfId="0" applyFont="1" applyFill="1" applyBorder="1" applyAlignment="1">
      <alignment horizontal="center"/>
    </xf>
    <xf numFmtId="0" fontId="5" fillId="2" borderId="157" xfId="0" applyFont="1" applyFill="1" applyBorder="1" applyAlignment="1">
      <alignment horizontal="center"/>
    </xf>
    <xf numFmtId="0" fontId="5" fillId="28" borderId="169" xfId="0" applyFont="1" applyFill="1" applyBorder="1" applyAlignment="1">
      <alignment horizontal="center"/>
    </xf>
    <xf numFmtId="0" fontId="5" fillId="29" borderId="151" xfId="0" applyFont="1" applyFill="1" applyBorder="1" applyAlignment="1">
      <alignment horizontal="center"/>
    </xf>
    <xf numFmtId="0" fontId="27" fillId="24" borderId="74" xfId="0" applyFont="1" applyFill="1" applyBorder="1" applyAlignment="1">
      <alignment horizontal="center"/>
    </xf>
    <xf numFmtId="0" fontId="36" fillId="34" borderId="139" xfId="2" applyFont="1" applyBorder="1" applyAlignment="1">
      <alignment horizontal="center"/>
    </xf>
    <xf numFmtId="0" fontId="26" fillId="24" borderId="191" xfId="0" applyFont="1" applyFill="1" applyBorder="1" applyAlignment="1">
      <alignment horizontal="center"/>
    </xf>
    <xf numFmtId="0" fontId="6" fillId="11" borderId="55" xfId="0" applyFont="1" applyFill="1" applyBorder="1" applyAlignment="1">
      <alignment horizontal="right"/>
    </xf>
    <xf numFmtId="0" fontId="5" fillId="11" borderId="0" xfId="0" applyFont="1" applyFill="1" applyAlignment="1">
      <alignment horizontal="center"/>
    </xf>
    <xf numFmtId="0" fontId="5" fillId="36" borderId="56" xfId="0" applyFont="1" applyFill="1" applyBorder="1" applyAlignment="1">
      <alignment horizontal="center"/>
    </xf>
    <xf numFmtId="0" fontId="25" fillId="28" borderId="29" xfId="0" applyFont="1" applyFill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5" fillId="41" borderId="127" xfId="0" applyFont="1" applyFill="1" applyBorder="1" applyAlignment="1">
      <alignment horizontal="center"/>
    </xf>
    <xf numFmtId="0" fontId="5" fillId="41" borderId="94" xfId="0" applyFont="1" applyFill="1" applyBorder="1" applyAlignment="1">
      <alignment horizontal="center"/>
    </xf>
    <xf numFmtId="0" fontId="5" fillId="29" borderId="222" xfId="0" applyFont="1" applyFill="1" applyBorder="1" applyAlignment="1">
      <alignment horizontal="center"/>
    </xf>
    <xf numFmtId="0" fontId="5" fillId="39" borderId="223" xfId="0" applyFont="1" applyFill="1" applyBorder="1" applyAlignment="1">
      <alignment horizontal="center"/>
    </xf>
    <xf numFmtId="0" fontId="25" fillId="29" borderId="109" xfId="0" applyFont="1" applyFill="1" applyBorder="1" applyAlignment="1">
      <alignment horizontal="center"/>
    </xf>
    <xf numFmtId="0" fontId="25" fillId="39" borderId="87" xfId="0" applyFont="1" applyFill="1" applyBorder="1" applyAlignment="1">
      <alignment horizontal="center"/>
    </xf>
    <xf numFmtId="0" fontId="25" fillId="24" borderId="116" xfId="0" applyFont="1" applyFill="1" applyBorder="1" applyAlignment="1">
      <alignment horizontal="center"/>
    </xf>
    <xf numFmtId="0" fontId="5" fillId="50" borderId="193" xfId="0" applyFont="1" applyFill="1" applyBorder="1" applyAlignment="1">
      <alignment horizontal="center"/>
    </xf>
    <xf numFmtId="0" fontId="25" fillId="28" borderId="119" xfId="0" applyFont="1" applyFill="1" applyBorder="1" applyAlignment="1">
      <alignment horizontal="center"/>
    </xf>
    <xf numFmtId="0" fontId="5" fillId="50" borderId="171" xfId="0" applyFont="1" applyFill="1" applyBorder="1" applyAlignment="1">
      <alignment horizontal="center"/>
    </xf>
    <xf numFmtId="0" fontId="25" fillId="28" borderId="109" xfId="0" applyFont="1" applyFill="1" applyBorder="1" applyAlignment="1">
      <alignment horizontal="center"/>
    </xf>
    <xf numFmtId="0" fontId="25" fillId="28" borderId="87" xfId="0" applyFont="1" applyFill="1" applyBorder="1" applyAlignment="1">
      <alignment horizontal="center"/>
    </xf>
    <xf numFmtId="0" fontId="5" fillId="29" borderId="171" xfId="0" applyFont="1" applyFill="1" applyBorder="1" applyAlignment="1">
      <alignment horizontal="center"/>
    </xf>
    <xf numFmtId="0" fontId="5" fillId="41" borderId="34" xfId="0" applyFont="1" applyFill="1" applyBorder="1" applyAlignment="1">
      <alignment horizontal="center"/>
    </xf>
    <xf numFmtId="0" fontId="27" fillId="36" borderId="76" xfId="0" applyFont="1" applyFill="1" applyBorder="1" applyAlignment="1">
      <alignment horizontal="center"/>
    </xf>
    <xf numFmtId="0" fontId="5" fillId="39" borderId="193" xfId="0" applyFont="1" applyFill="1" applyBorder="1" applyAlignment="1">
      <alignment horizontal="center"/>
    </xf>
    <xf numFmtId="0" fontId="5" fillId="0" borderId="91" xfId="0" applyFont="1" applyBorder="1" applyAlignment="1">
      <alignment horizontal="center"/>
    </xf>
    <xf numFmtId="0" fontId="5" fillId="0" borderId="198" xfId="0" applyFont="1" applyBorder="1" applyAlignment="1">
      <alignment horizontal="center"/>
    </xf>
    <xf numFmtId="0" fontId="36" fillId="34" borderId="49" xfId="2" applyFont="1" applyBorder="1" applyAlignment="1">
      <alignment horizontal="center"/>
    </xf>
    <xf numFmtId="0" fontId="5" fillId="24" borderId="161" xfId="0" applyFont="1" applyFill="1" applyBorder="1" applyAlignment="1">
      <alignment horizontal="center"/>
    </xf>
    <xf numFmtId="0" fontId="5" fillId="24" borderId="211" xfId="0" applyFont="1" applyFill="1" applyBorder="1" applyAlignment="1">
      <alignment horizontal="center"/>
    </xf>
    <xf numFmtId="0" fontId="5" fillId="29" borderId="217" xfId="0" applyFont="1" applyFill="1" applyBorder="1" applyAlignment="1">
      <alignment horizontal="center"/>
    </xf>
    <xf numFmtId="0" fontId="5" fillId="39" borderId="200" xfId="0" applyFont="1" applyFill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23" fillId="0" borderId="96" xfId="0" applyFont="1" applyBorder="1" applyAlignment="1">
      <alignment horizontal="center"/>
    </xf>
    <xf numFmtId="0" fontId="5" fillId="0" borderId="224" xfId="0" applyFont="1" applyBorder="1" applyAlignment="1">
      <alignment horizontal="center"/>
    </xf>
    <xf numFmtId="0" fontId="5" fillId="7" borderId="143" xfId="0" applyFont="1" applyFill="1" applyBorder="1" applyAlignment="1">
      <alignment horizontal="center"/>
    </xf>
    <xf numFmtId="0" fontId="33" fillId="43" borderId="29" xfId="0" applyFont="1" applyFill="1" applyBorder="1"/>
    <xf numFmtId="0" fontId="23" fillId="40" borderId="118" xfId="0" applyFont="1" applyFill="1" applyBorder="1" applyAlignment="1">
      <alignment horizontal="center"/>
    </xf>
    <xf numFmtId="0" fontId="5" fillId="28" borderId="214" xfId="0" applyFont="1" applyFill="1" applyBorder="1" applyAlignment="1">
      <alignment horizontal="center"/>
    </xf>
    <xf numFmtId="0" fontId="5" fillId="47" borderId="109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0" borderId="18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17" fillId="16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17" xfId="0" applyNumberFormat="1" applyFont="1" applyBorder="1" applyAlignment="1">
      <alignment horizontal="center"/>
    </xf>
    <xf numFmtId="164" fontId="5" fillId="0" borderId="18" xfId="0" applyNumberFormat="1" applyFont="1" applyBorder="1" applyAlignment="1">
      <alignment horizontal="center"/>
    </xf>
    <xf numFmtId="164" fontId="5" fillId="0" borderId="13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5" fillId="0" borderId="16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" fontId="5" fillId="0" borderId="14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17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1" fontId="5" fillId="0" borderId="13" xfId="0" applyNumberFormat="1" applyFont="1" applyBorder="1" applyAlignment="1">
      <alignment horizontal="center"/>
    </xf>
    <xf numFmtId="164" fontId="5" fillId="0" borderId="26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16" fillId="19" borderId="0" xfId="0" applyFont="1" applyFill="1" applyAlignment="1">
      <alignment horizontal="center" wrapText="1"/>
    </xf>
    <xf numFmtId="0" fontId="16" fillId="19" borderId="45" xfId="0" applyFont="1" applyFill="1" applyBorder="1" applyAlignment="1">
      <alignment horizontal="center" wrapText="1"/>
    </xf>
    <xf numFmtId="0" fontId="3" fillId="4" borderId="55" xfId="0" applyFont="1" applyFill="1" applyBorder="1" applyAlignment="1">
      <alignment horizontal="center" vertical="center"/>
    </xf>
    <xf numFmtId="0" fontId="34" fillId="44" borderId="0" xfId="0" applyFont="1" applyFill="1" applyAlignment="1">
      <alignment wrapText="1"/>
    </xf>
    <xf numFmtId="0" fontId="34" fillId="44" borderId="60" xfId="0" applyFont="1" applyFill="1" applyBorder="1" applyAlignment="1">
      <alignment wrapText="1"/>
    </xf>
    <xf numFmtId="0" fontId="33" fillId="43" borderId="51" xfId="0" applyFont="1" applyFill="1" applyBorder="1"/>
    <xf numFmtId="0" fontId="3" fillId="4" borderId="55" xfId="0" applyFont="1" applyFill="1" applyBorder="1"/>
    <xf numFmtId="0" fontId="3" fillId="4" borderId="50" xfId="0" applyFont="1" applyFill="1" applyBorder="1"/>
    <xf numFmtId="0" fontId="3" fillId="4" borderId="57" xfId="0" applyFont="1" applyFill="1" applyBorder="1"/>
    <xf numFmtId="0" fontId="23" fillId="47" borderId="60" xfId="0" applyFont="1" applyFill="1" applyBorder="1" applyAlignment="1">
      <alignment horizontal="center"/>
    </xf>
  </cellXfs>
  <cellStyles count="3">
    <cellStyle name="Énfasis6" xfId="2" builtinId="49"/>
    <cellStyle name="Normal" xfId="0" builtinId="0"/>
    <cellStyle name="Normal 2 2" xfId="1" xr:uid="{3E7520EC-FE6B-491E-901B-AB00168D7BCF}"/>
  </cellStyles>
  <dxfs count="0"/>
  <tableStyles count="0" defaultTableStyle="TableStyleMedium2" defaultPivotStyle="PivotStyleLight16"/>
  <colors>
    <mruColors>
      <color rgb="FFFF5D5D"/>
      <color rgb="FFFFFF00"/>
      <color rgb="FFDBAD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139148</xdr:rowOff>
    </xdr:from>
    <xdr:to>
      <xdr:col>2</xdr:col>
      <xdr:colOff>1933479</xdr:colOff>
      <xdr:row>28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12498"/>
          <a:ext cx="2921101" cy="1854752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  <xdr:twoCellAnchor editAs="oneCell">
    <xdr:from>
      <xdr:col>6</xdr:col>
      <xdr:colOff>75468</xdr:colOff>
      <xdr:row>47</xdr:row>
      <xdr:rowOff>123825</xdr:rowOff>
    </xdr:from>
    <xdr:to>
      <xdr:col>24</xdr:col>
      <xdr:colOff>227064</xdr:colOff>
      <xdr:row>57</xdr:row>
      <xdr:rowOff>116499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797E00-5EFF-DC57-C33E-BEE869ECDF05}"/>
            </a:ext>
            <a:ext uri="{147F2762-F138-4A5C-976F-8EAC2B608ADB}">
              <a16:predDERef xmlns:a16="http://schemas.microsoft.com/office/drawing/2014/main" pred="{A990D277-3B91-FDAA-2B66-5F8EB0F1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71193" y="7905750"/>
          <a:ext cx="5123646" cy="1611924"/>
        </a:xfrm>
        <a:prstGeom prst="rect">
          <a:avLst/>
        </a:prstGeom>
      </xdr:spPr>
    </xdr:pic>
    <xdr:clientData/>
  </xdr:twoCellAnchor>
  <xdr:twoCellAnchor>
    <xdr:from>
      <xdr:col>35</xdr:col>
      <xdr:colOff>47625</xdr:colOff>
      <xdr:row>27</xdr:row>
      <xdr:rowOff>133350</xdr:rowOff>
    </xdr:from>
    <xdr:to>
      <xdr:col>47</xdr:col>
      <xdr:colOff>390525</xdr:colOff>
      <xdr:row>35</xdr:row>
      <xdr:rowOff>123825</xdr:rowOff>
    </xdr:to>
    <xdr:pic>
      <xdr:nvPicPr>
        <xdr:cNvPr id="6" name="Imagen 1">
          <a:extLst>
            <a:ext uri="{FF2B5EF4-FFF2-40B4-BE49-F238E27FC236}">
              <a16:creationId xmlns:a16="http://schemas.microsoft.com/office/drawing/2014/main" id="{B5B98254-B233-D8A0-19FD-553F0D7A09D6}"/>
            </a:ext>
            <a:ext uri="{147F2762-F138-4A5C-976F-8EAC2B608ADB}">
              <a16:predDERef xmlns:a16="http://schemas.microsoft.com/office/drawing/2014/main" pred="{D7797E00-5EFF-DC57-C33E-BEE869ECD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53875" y="4514850"/>
          <a:ext cx="432435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26</xdr:row>
      <xdr:rowOff>133350</xdr:rowOff>
    </xdr:from>
    <xdr:to>
      <xdr:col>1</xdr:col>
      <xdr:colOff>1428750</xdr:colOff>
      <xdr:row>35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7303B-4840-46C1-A537-3BA4B26B8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44386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28</xdr:row>
      <xdr:rowOff>152400</xdr:rowOff>
    </xdr:from>
    <xdr:to>
      <xdr:col>2</xdr:col>
      <xdr:colOff>19050</xdr:colOff>
      <xdr:row>37</xdr:row>
      <xdr:rowOff>82550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5ECB53-EDB7-49F3-9613-E9DAB2962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8155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59132A7-C20B-430D-9B0F-0EFDCC78B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2440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37</xdr:row>
      <xdr:rowOff>25400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2FCF2C-FC68-41F6-AEFB-2FE4FE82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85725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955598-2F06-4E05-B77C-B50A38D28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82550</xdr:colOff>
      <xdr:row>36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4BEA8EA-1105-471C-857A-AD38C34D6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57750"/>
          <a:ext cx="2962275" cy="12382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CE02F48-AE10-4C1C-B79F-F6E53628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781550"/>
          <a:ext cx="2962275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1FF2E8-2932-4147-B394-E38737E54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800600"/>
          <a:ext cx="2876550" cy="11715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AF19C9-8384-4436-8ABE-3B8C1EACA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0AF705-FA21-4151-9FFF-4D81B58BB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1049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18</xdr:row>
      <xdr:rowOff>122583</xdr:rowOff>
    </xdr:from>
    <xdr:to>
      <xdr:col>1</xdr:col>
      <xdr:colOff>1116676</xdr:colOff>
      <xdr:row>28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65E66A-F05F-44A9-83AD-3E73D82B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4AF1E1-08D4-4936-9D78-A41DC0E47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30</xdr:row>
      <xdr:rowOff>9525</xdr:rowOff>
    </xdr:from>
    <xdr:to>
      <xdr:col>2</xdr:col>
      <xdr:colOff>0</xdr:colOff>
      <xdr:row>36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496C95-DB45-4858-9EEF-9F4E27FCB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10477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3E1A6E-342C-48DC-9078-9F3B6A5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35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A63C12-F4A1-47D9-9447-A8DA83014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81575"/>
          <a:ext cx="2876550" cy="99060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6290BF-64BF-4275-A14F-87CF58645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9334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29</xdr:row>
      <xdr:rowOff>9525</xdr:rowOff>
    </xdr:from>
    <xdr:to>
      <xdr:col>2</xdr:col>
      <xdr:colOff>0</xdr:colOff>
      <xdr:row>34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9ADBAA-E591-4D2C-A5C7-30DAA3315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924425"/>
          <a:ext cx="2876550" cy="88582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1113501</xdr:colOff>
      <xdr:row>26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168877-A085-479E-9D94-51D543A0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39279"/>
          <a:ext cx="2866160" cy="14668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17</xdr:row>
      <xdr:rowOff>122583</xdr:rowOff>
    </xdr:from>
    <xdr:to>
      <xdr:col>1</xdr:col>
      <xdr:colOff>1113501</xdr:colOff>
      <xdr:row>27</xdr:row>
      <xdr:rowOff>131694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7B9670-4610-4C42-B793-BB1D721C3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3037233"/>
          <a:ext cx="2869473" cy="145691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34728</xdr:colOff>
      <xdr:row>28</xdr:row>
      <xdr:rowOff>141633</xdr:rowOff>
    </xdr:from>
    <xdr:to>
      <xdr:col>2</xdr:col>
      <xdr:colOff>154651</xdr:colOff>
      <xdr:row>37</xdr:row>
      <xdr:rowOff>112644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79A909-AC68-4A33-9204-8B70D360B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28" y="4951758"/>
          <a:ext cx="2872648" cy="142833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16</xdr:row>
      <xdr:rowOff>122583</xdr:rowOff>
    </xdr:from>
    <xdr:to>
      <xdr:col>1</xdr:col>
      <xdr:colOff>1665951</xdr:colOff>
      <xdr:row>26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DAABB17-FC0A-4677-A2DA-6E88AFAA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53" y="3021358"/>
          <a:ext cx="2958373" cy="1510886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110928</xdr:colOff>
      <xdr:row>15</xdr:row>
      <xdr:rowOff>122583</xdr:rowOff>
    </xdr:from>
    <xdr:to>
      <xdr:col>1</xdr:col>
      <xdr:colOff>1113501</xdr:colOff>
      <xdr:row>25</xdr:row>
      <xdr:rowOff>131693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D4E599-7224-4ECD-B9BE-CE68FDD602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28" y="2821333"/>
          <a:ext cx="2958373" cy="1488661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18</xdr:row>
      <xdr:rowOff>19050</xdr:rowOff>
    </xdr:from>
    <xdr:to>
      <xdr:col>1</xdr:col>
      <xdr:colOff>1171575</xdr:colOff>
      <xdr:row>27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FC68207-180D-40D8-96B4-28D453D00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05175"/>
          <a:ext cx="2962275" cy="1438275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1095375</xdr:colOff>
      <xdr:row>26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D053B1-229D-4A12-B994-0D90CCC7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62275"/>
          <a:ext cx="2962275" cy="1390650"/>
        </a:xfrm>
        <a:prstGeom prst="rect">
          <a:avLst/>
        </a:prstGeom>
        <a:effectLst>
          <a:outerShdw blurRad="50800" dist="50800" dir="5400000" algn="ctr" rotWithShape="0">
            <a:schemeClr val="tx1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16B8-9DA0-4AB1-8DDE-F7F83F297710}">
  <dimension ref="B1:AS45"/>
  <sheetViews>
    <sheetView showGridLines="0" zoomScaleNormal="100" workbookViewId="0">
      <pane xSplit="4" ySplit="5" topLeftCell="T6" activePane="bottomRight" state="frozen"/>
      <selection pane="topRight" activeCell="D1" sqref="D1"/>
      <selection pane="bottomLeft" activeCell="A6" sqref="A6"/>
      <selection pane="bottomRight" activeCell="A32" sqref="A32"/>
    </sheetView>
  </sheetViews>
  <sheetFormatPr baseColWidth="10" defaultColWidth="11.453125" defaultRowHeight="12.5" x14ac:dyDescent="0.25"/>
  <cols>
    <col min="1" max="1" width="12.453125" customWidth="1"/>
    <col min="2" max="2" width="3.26953125" customWidth="1"/>
    <col min="3" max="3" width="30.26953125" customWidth="1"/>
    <col min="4" max="43" width="4.26953125" style="5" customWidth="1"/>
    <col min="44" max="44" width="2.7265625" customWidth="1"/>
    <col min="45" max="45" width="5.26953125" customWidth="1"/>
    <col min="46" max="46" width="2.7265625" customWidth="1"/>
    <col min="47" max="47" width="15.7265625" bestFit="1" customWidth="1"/>
    <col min="48" max="48" width="14.7265625" bestFit="1" customWidth="1"/>
  </cols>
  <sheetData>
    <row r="1" spans="2:45" ht="21" customHeight="1" x14ac:dyDescent="0.25">
      <c r="D1" s="10"/>
      <c r="E1" s="10"/>
      <c r="F1" s="1099"/>
      <c r="G1" s="1099"/>
      <c r="H1" s="1099"/>
      <c r="I1" s="1099"/>
      <c r="J1" s="1099"/>
      <c r="K1" s="1099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2:45" ht="5.25" customHeight="1" x14ac:dyDescent="0.3">
      <c r="B2" s="1097" t="s">
        <v>0</v>
      </c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</row>
    <row r="3" spans="2:45" ht="10.5" customHeight="1" x14ac:dyDescent="0.35">
      <c r="B3" s="1097"/>
      <c r="C3" s="2"/>
      <c r="D3" s="7"/>
      <c r="E3" s="7"/>
      <c r="F3" s="1107" t="s">
        <v>1</v>
      </c>
      <c r="G3" s="1107"/>
      <c r="H3" s="1107"/>
      <c r="I3" s="1107"/>
      <c r="J3" s="1107"/>
      <c r="K3" s="1107"/>
      <c r="L3" s="1107"/>
      <c r="M3" s="1107"/>
      <c r="N3" s="1107"/>
      <c r="O3" s="1107"/>
      <c r="P3" s="1107"/>
      <c r="Q3" s="1107"/>
      <c r="R3" s="1107"/>
      <c r="S3" s="1107"/>
      <c r="T3" s="1107"/>
      <c r="U3" s="1107"/>
      <c r="V3" s="1107"/>
      <c r="W3" s="1107"/>
      <c r="X3" s="1107"/>
      <c r="Y3" s="1107"/>
      <c r="Z3" s="1107"/>
      <c r="AA3" s="1107"/>
      <c r="AB3" s="1107"/>
      <c r="AC3" s="1107"/>
      <c r="AD3" s="1107"/>
      <c r="AE3" s="1107"/>
      <c r="AF3" s="1107"/>
      <c r="AG3" s="1107"/>
      <c r="AH3" s="1107"/>
      <c r="AI3" s="1107"/>
      <c r="AJ3" s="1107"/>
      <c r="AK3" s="1107"/>
      <c r="AL3" s="1102" t="s">
        <v>2</v>
      </c>
      <c r="AM3" s="1102"/>
      <c r="AN3" s="1102"/>
      <c r="AO3" s="1102"/>
      <c r="AP3" s="1102"/>
      <c r="AQ3" s="1102"/>
    </row>
    <row r="4" spans="2:45" ht="11.25" customHeight="1" x14ac:dyDescent="0.25">
      <c r="B4" s="41"/>
      <c r="C4" s="1100" t="s">
        <v>3</v>
      </c>
      <c r="D4" s="8"/>
      <c r="E4" s="8"/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9" t="s">
        <v>9</v>
      </c>
      <c r="L4" s="15" t="s">
        <v>10</v>
      </c>
      <c r="M4" s="19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8" t="s">
        <v>7</v>
      </c>
      <c r="AE4" s="15" t="s">
        <v>8</v>
      </c>
      <c r="AF4" s="15" t="s">
        <v>9</v>
      </c>
      <c r="AG4" s="15" t="s">
        <v>10</v>
      </c>
      <c r="AH4" s="15" t="s">
        <v>4</v>
      </c>
      <c r="AI4" s="16" t="s">
        <v>5</v>
      </c>
      <c r="AJ4" s="16" t="s">
        <v>6</v>
      </c>
      <c r="AK4" s="18" t="s">
        <v>7</v>
      </c>
      <c r="AL4" s="15" t="s">
        <v>8</v>
      </c>
      <c r="AM4" s="15" t="s">
        <v>9</v>
      </c>
      <c r="AN4" s="15" t="s">
        <v>10</v>
      </c>
      <c r="AO4" s="15" t="s">
        <v>4</v>
      </c>
      <c r="AP4" s="16" t="s">
        <v>5</v>
      </c>
      <c r="AQ4" s="16" t="s">
        <v>6</v>
      </c>
    </row>
    <row r="5" spans="2:45" ht="13" thickBot="1" x14ac:dyDescent="0.3">
      <c r="B5" s="42"/>
      <c r="C5" s="1101"/>
      <c r="D5" s="9"/>
      <c r="E5" s="8">
        <v>30</v>
      </c>
      <c r="F5" s="34">
        <v>44927</v>
      </c>
      <c r="G5" s="34">
        <v>44928</v>
      </c>
      <c r="H5" s="34">
        <v>44929</v>
      </c>
      <c r="I5" s="34">
        <v>44930</v>
      </c>
      <c r="J5" s="34">
        <v>44931</v>
      </c>
      <c r="K5" s="34">
        <v>44932</v>
      </c>
      <c r="L5" s="34">
        <v>44933</v>
      </c>
      <c r="M5" s="34">
        <v>44934</v>
      </c>
      <c r="N5" s="34">
        <v>44935</v>
      </c>
      <c r="O5" s="34">
        <v>44936</v>
      </c>
      <c r="P5" s="34">
        <v>44937</v>
      </c>
      <c r="Q5" s="34">
        <v>44938</v>
      </c>
      <c r="R5" s="34">
        <v>44939</v>
      </c>
      <c r="S5" s="34">
        <v>44940</v>
      </c>
      <c r="T5" s="34">
        <v>44941</v>
      </c>
      <c r="U5" s="34">
        <v>44942</v>
      </c>
      <c r="V5" s="34">
        <v>44943</v>
      </c>
      <c r="W5" s="34">
        <v>44944</v>
      </c>
      <c r="X5" s="34">
        <v>44945</v>
      </c>
      <c r="Y5" s="34">
        <v>44946</v>
      </c>
      <c r="Z5" s="34">
        <v>44947</v>
      </c>
      <c r="AA5" s="34">
        <v>44948</v>
      </c>
      <c r="AB5" s="34">
        <v>44949</v>
      </c>
      <c r="AC5" s="34">
        <v>44950</v>
      </c>
      <c r="AD5" s="34">
        <v>44951</v>
      </c>
      <c r="AE5" s="34">
        <v>44952</v>
      </c>
      <c r="AF5" s="34">
        <v>44953</v>
      </c>
      <c r="AG5" s="34">
        <v>44954</v>
      </c>
      <c r="AH5" s="34">
        <v>44955</v>
      </c>
      <c r="AI5" s="34">
        <v>44956</v>
      </c>
      <c r="AJ5" s="34">
        <v>44957</v>
      </c>
      <c r="AK5" s="34">
        <v>44958</v>
      </c>
      <c r="AL5" s="34">
        <v>44959</v>
      </c>
      <c r="AM5" s="34">
        <v>44960</v>
      </c>
      <c r="AN5" s="34">
        <v>44961</v>
      </c>
      <c r="AO5" s="34">
        <v>44962</v>
      </c>
      <c r="AP5" s="34">
        <v>44963</v>
      </c>
      <c r="AQ5" s="34">
        <v>44964</v>
      </c>
    </row>
    <row r="6" spans="2:45" ht="15" customHeight="1" x14ac:dyDescent="0.25">
      <c r="B6" s="39" t="s">
        <v>11</v>
      </c>
      <c r="C6" s="55" t="s">
        <v>12</v>
      </c>
      <c r="D6" s="10" t="s">
        <v>13</v>
      </c>
      <c r="E6" s="10"/>
      <c r="F6" s="44" t="s">
        <v>6</v>
      </c>
      <c r="G6" s="45" t="s">
        <v>6</v>
      </c>
      <c r="H6" s="46" t="s">
        <v>14</v>
      </c>
      <c r="I6" s="44" t="s">
        <v>14</v>
      </c>
      <c r="J6" s="44" t="s">
        <v>14</v>
      </c>
      <c r="K6" s="47" t="s">
        <v>14</v>
      </c>
      <c r="L6" s="44" t="s">
        <v>14</v>
      </c>
      <c r="M6" s="47" t="s">
        <v>14</v>
      </c>
      <c r="N6" s="45" t="s">
        <v>6</v>
      </c>
      <c r="O6" s="46" t="s">
        <v>6</v>
      </c>
      <c r="P6" s="48" t="s">
        <v>8</v>
      </c>
      <c r="Q6" s="48" t="s">
        <v>8</v>
      </c>
      <c r="R6" s="48" t="s">
        <v>8</v>
      </c>
      <c r="S6" s="48" t="s">
        <v>8</v>
      </c>
      <c r="T6" s="48" t="s">
        <v>8</v>
      </c>
      <c r="U6" s="50" t="s">
        <v>7</v>
      </c>
      <c r="V6" s="51" t="s">
        <v>7</v>
      </c>
      <c r="W6" s="48" t="s">
        <v>14</v>
      </c>
      <c r="X6" s="48" t="s">
        <v>14</v>
      </c>
      <c r="Y6" s="48" t="s">
        <v>14</v>
      </c>
      <c r="Z6" s="48" t="s">
        <v>14</v>
      </c>
      <c r="AA6" s="48" t="s">
        <v>7</v>
      </c>
      <c r="AB6" s="50" t="s">
        <v>7</v>
      </c>
      <c r="AC6" s="51" t="s">
        <v>7</v>
      </c>
      <c r="AD6" s="49" t="s">
        <v>15</v>
      </c>
      <c r="AE6" s="48" t="s">
        <v>15</v>
      </c>
      <c r="AF6" s="48" t="s">
        <v>15</v>
      </c>
      <c r="AG6" s="48" t="s">
        <v>15</v>
      </c>
      <c r="AH6" s="48" t="s">
        <v>15</v>
      </c>
      <c r="AI6" s="50" t="s">
        <v>15</v>
      </c>
      <c r="AJ6" s="51" t="s">
        <v>15</v>
      </c>
      <c r="AK6" s="49" t="s">
        <v>7</v>
      </c>
      <c r="AL6" s="48" t="s">
        <v>7</v>
      </c>
      <c r="AM6" s="48" t="s">
        <v>7</v>
      </c>
      <c r="AN6" s="48" t="s">
        <v>7</v>
      </c>
      <c r="AO6" s="48" t="s">
        <v>7</v>
      </c>
      <c r="AP6" s="50" t="s">
        <v>7</v>
      </c>
      <c r="AQ6" s="51" t="s">
        <v>7</v>
      </c>
    </row>
    <row r="7" spans="2:45" ht="15" customHeight="1" x14ac:dyDescent="0.25">
      <c r="B7" s="39" t="s">
        <v>16</v>
      </c>
      <c r="C7" s="55" t="s">
        <v>17</v>
      </c>
      <c r="D7" s="10" t="s">
        <v>18</v>
      </c>
      <c r="E7" s="10"/>
      <c r="F7" s="44" t="s">
        <v>14</v>
      </c>
      <c r="G7" s="45" t="s">
        <v>14</v>
      </c>
      <c r="H7" s="46" t="s">
        <v>6</v>
      </c>
      <c r="I7" s="44" t="s">
        <v>15</v>
      </c>
      <c r="J7" s="44" t="s">
        <v>15</v>
      </c>
      <c r="K7" s="47" t="s">
        <v>15</v>
      </c>
      <c r="L7" s="44" t="s">
        <v>15</v>
      </c>
      <c r="M7" s="47" t="s">
        <v>15</v>
      </c>
      <c r="N7" s="45" t="s">
        <v>15</v>
      </c>
      <c r="O7" s="46" t="s">
        <v>15</v>
      </c>
      <c r="P7" s="48" t="s">
        <v>7</v>
      </c>
      <c r="Q7" s="48" t="s">
        <v>7</v>
      </c>
      <c r="R7" s="48" t="s">
        <v>7</v>
      </c>
      <c r="S7" s="48" t="s">
        <v>7</v>
      </c>
      <c r="T7" s="48" t="s">
        <v>7</v>
      </c>
      <c r="U7" s="50" t="s">
        <v>7</v>
      </c>
      <c r="V7" s="51" t="s">
        <v>7</v>
      </c>
      <c r="W7" s="48" t="s">
        <v>6</v>
      </c>
      <c r="X7" s="48" t="s">
        <v>8</v>
      </c>
      <c r="Y7" s="48" t="s">
        <v>8</v>
      </c>
      <c r="Z7" s="48" t="s">
        <v>6</v>
      </c>
      <c r="AA7" s="48" t="s">
        <v>6</v>
      </c>
      <c r="AB7" s="50" t="s">
        <v>6</v>
      </c>
      <c r="AC7" s="51" t="s">
        <v>6</v>
      </c>
      <c r="AD7" s="49" t="s">
        <v>8</v>
      </c>
      <c r="AE7" s="48" t="s">
        <v>8</v>
      </c>
      <c r="AF7" s="48" t="s">
        <v>8</v>
      </c>
      <c r="AG7" s="48" t="s">
        <v>8</v>
      </c>
      <c r="AH7" s="48" t="s">
        <v>8</v>
      </c>
      <c r="AI7" s="50" t="s">
        <v>7</v>
      </c>
      <c r="AJ7" s="51" t="s">
        <v>7</v>
      </c>
      <c r="AK7" s="49" t="s">
        <v>7</v>
      </c>
      <c r="AL7" s="48" t="s">
        <v>8</v>
      </c>
      <c r="AM7" s="48" t="s">
        <v>8</v>
      </c>
      <c r="AN7" s="48" t="s">
        <v>8</v>
      </c>
      <c r="AO7" s="78" t="s">
        <v>14</v>
      </c>
      <c r="AP7" s="50" t="s">
        <v>7</v>
      </c>
      <c r="AQ7" s="51" t="s">
        <v>7</v>
      </c>
    </row>
    <row r="8" spans="2:45" ht="15" customHeight="1" x14ac:dyDescent="0.25">
      <c r="B8" s="39" t="s">
        <v>19</v>
      </c>
      <c r="C8" s="55" t="s">
        <v>20</v>
      </c>
      <c r="D8" s="10" t="s">
        <v>21</v>
      </c>
      <c r="E8" s="10" t="s">
        <v>15</v>
      </c>
      <c r="F8" s="44" t="s">
        <v>15</v>
      </c>
      <c r="G8" s="45" t="s">
        <v>15</v>
      </c>
      <c r="H8" s="46" t="s">
        <v>15</v>
      </c>
      <c r="I8" s="44" t="s">
        <v>6</v>
      </c>
      <c r="J8" s="44" t="s">
        <v>6</v>
      </c>
      <c r="K8" s="47" t="s">
        <v>6</v>
      </c>
      <c r="L8" s="44" t="s">
        <v>8</v>
      </c>
      <c r="M8" s="47" t="s">
        <v>8</v>
      </c>
      <c r="N8" s="45" t="s">
        <v>14</v>
      </c>
      <c r="O8" s="46" t="s">
        <v>14</v>
      </c>
      <c r="P8" s="48" t="s">
        <v>6</v>
      </c>
      <c r="Q8" s="48" t="s">
        <v>8</v>
      </c>
      <c r="R8" s="48" t="s">
        <v>8</v>
      </c>
      <c r="S8" s="48" t="s">
        <v>6</v>
      </c>
      <c r="T8" s="48" t="s">
        <v>6</v>
      </c>
      <c r="U8" s="50" t="s">
        <v>6</v>
      </c>
      <c r="V8" s="51" t="s">
        <v>6</v>
      </c>
      <c r="W8" s="48" t="s">
        <v>22</v>
      </c>
      <c r="X8" s="48" t="s">
        <v>22</v>
      </c>
      <c r="Y8" s="48" t="s">
        <v>22</v>
      </c>
      <c r="Z8" s="48" t="s">
        <v>22</v>
      </c>
      <c r="AA8" s="48" t="s">
        <v>22</v>
      </c>
      <c r="AB8" s="50" t="s">
        <v>23</v>
      </c>
      <c r="AC8" s="51" t="s">
        <v>23</v>
      </c>
      <c r="AD8" s="49" t="s">
        <v>7</v>
      </c>
      <c r="AE8" s="48" t="s">
        <v>7</v>
      </c>
      <c r="AF8" s="48" t="s">
        <v>7</v>
      </c>
      <c r="AG8" s="48" t="s">
        <v>8</v>
      </c>
      <c r="AH8" s="48" t="s">
        <v>8</v>
      </c>
      <c r="AI8" s="50" t="s">
        <v>8</v>
      </c>
      <c r="AJ8" s="51" t="s">
        <v>8</v>
      </c>
      <c r="AK8" s="49" t="s">
        <v>7</v>
      </c>
      <c r="AL8" s="48" t="s">
        <v>14</v>
      </c>
      <c r="AM8" s="48" t="s">
        <v>14</v>
      </c>
      <c r="AN8" s="48" t="s">
        <v>14</v>
      </c>
      <c r="AO8" s="78" t="s">
        <v>8</v>
      </c>
      <c r="AP8" s="50" t="s">
        <v>7</v>
      </c>
      <c r="AQ8" s="51" t="s">
        <v>14</v>
      </c>
    </row>
    <row r="9" spans="2:45" ht="15" customHeight="1" x14ac:dyDescent="0.25">
      <c r="B9" s="39" t="s">
        <v>24</v>
      </c>
      <c r="C9" s="55" t="s">
        <v>25</v>
      </c>
      <c r="D9" s="10" t="s">
        <v>26</v>
      </c>
      <c r="E9" s="10"/>
      <c r="F9" s="44" t="s">
        <v>8</v>
      </c>
      <c r="G9" s="45" t="s">
        <v>8</v>
      </c>
      <c r="H9" s="46" t="s">
        <v>8</v>
      </c>
      <c r="I9" s="44" t="s">
        <v>8</v>
      </c>
      <c r="J9" s="44" t="s">
        <v>8</v>
      </c>
      <c r="K9" s="47" t="s">
        <v>8</v>
      </c>
      <c r="L9" s="44" t="s">
        <v>6</v>
      </c>
      <c r="M9" s="47" t="s">
        <v>6</v>
      </c>
      <c r="N9" s="45" t="s">
        <v>8</v>
      </c>
      <c r="O9" s="46" t="s">
        <v>8</v>
      </c>
      <c r="P9" s="48" t="s">
        <v>22</v>
      </c>
      <c r="Q9" s="48" t="s">
        <v>22</v>
      </c>
      <c r="R9" s="48" t="s">
        <v>22</v>
      </c>
      <c r="S9" s="48" t="s">
        <v>22</v>
      </c>
      <c r="T9" s="48" t="s">
        <v>22</v>
      </c>
      <c r="U9" s="50" t="s">
        <v>23</v>
      </c>
      <c r="V9" s="51" t="s">
        <v>23</v>
      </c>
      <c r="W9" s="48" t="s">
        <v>8</v>
      </c>
      <c r="X9" s="48" t="s">
        <v>8</v>
      </c>
      <c r="Y9" s="48" t="s">
        <v>8</v>
      </c>
      <c r="Z9" s="48" t="s">
        <v>8</v>
      </c>
      <c r="AA9" s="48" t="s">
        <v>8</v>
      </c>
      <c r="AB9" s="50" t="s">
        <v>7</v>
      </c>
      <c r="AC9" s="51" t="s">
        <v>7</v>
      </c>
      <c r="AD9" s="49" t="s">
        <v>7</v>
      </c>
      <c r="AE9" s="48" t="s">
        <v>14</v>
      </c>
      <c r="AF9" s="48" t="s">
        <v>14</v>
      </c>
      <c r="AG9" s="48" t="s">
        <v>14</v>
      </c>
      <c r="AH9" s="48" t="s">
        <v>14</v>
      </c>
      <c r="AI9" s="50" t="s">
        <v>6</v>
      </c>
      <c r="AJ9" s="51" t="s">
        <v>7</v>
      </c>
      <c r="AK9" s="49" t="s">
        <v>16</v>
      </c>
      <c r="AL9" s="48" t="s">
        <v>16</v>
      </c>
      <c r="AM9" s="48" t="s">
        <v>16</v>
      </c>
      <c r="AN9" s="48" t="s">
        <v>16</v>
      </c>
      <c r="AO9" s="48" t="s">
        <v>16</v>
      </c>
      <c r="AP9" s="50" t="s">
        <v>16</v>
      </c>
      <c r="AQ9" s="51" t="s">
        <v>16</v>
      </c>
    </row>
    <row r="10" spans="2:45" ht="15" customHeight="1" x14ac:dyDescent="0.25">
      <c r="B10" s="40"/>
      <c r="C10" s="55" t="s">
        <v>27</v>
      </c>
      <c r="D10" s="10" t="s">
        <v>28</v>
      </c>
      <c r="E10" s="10"/>
      <c r="F10" s="44" t="s">
        <v>14</v>
      </c>
      <c r="G10" s="45" t="s">
        <v>14</v>
      </c>
      <c r="H10" s="46" t="s">
        <v>7</v>
      </c>
      <c r="I10" s="44" t="s">
        <v>14</v>
      </c>
      <c r="J10" s="44" t="s">
        <v>14</v>
      </c>
      <c r="K10" s="47" t="s">
        <v>14</v>
      </c>
      <c r="L10" s="44" t="s">
        <v>14</v>
      </c>
      <c r="M10" s="47" t="s">
        <v>14</v>
      </c>
      <c r="N10" s="45" t="s">
        <v>7</v>
      </c>
      <c r="O10" s="46" t="s">
        <v>7</v>
      </c>
      <c r="P10" s="48" t="s">
        <v>19</v>
      </c>
      <c r="Q10" s="48" t="s">
        <v>19</v>
      </c>
      <c r="R10" s="48" t="s">
        <v>19</v>
      </c>
      <c r="S10" s="48" t="s">
        <v>7</v>
      </c>
      <c r="T10" s="48" t="s">
        <v>7</v>
      </c>
      <c r="U10" s="50" t="s">
        <v>14</v>
      </c>
      <c r="V10" s="51" t="s">
        <v>14</v>
      </c>
      <c r="W10" s="48" t="s">
        <v>7</v>
      </c>
      <c r="X10" s="48" t="s">
        <v>7</v>
      </c>
      <c r="Y10" s="48" t="s">
        <v>19</v>
      </c>
      <c r="Z10" s="48" t="s">
        <v>7</v>
      </c>
      <c r="AA10" s="48" t="s">
        <v>14</v>
      </c>
      <c r="AB10" s="50" t="s">
        <v>14</v>
      </c>
      <c r="AC10" s="51" t="s">
        <v>7</v>
      </c>
      <c r="AD10" s="49" t="s">
        <v>14</v>
      </c>
      <c r="AE10" s="48" t="s">
        <v>6</v>
      </c>
      <c r="AF10" s="48" t="s">
        <v>6</v>
      </c>
      <c r="AG10" s="48" t="s">
        <v>6</v>
      </c>
      <c r="AH10" s="48" t="s">
        <v>6</v>
      </c>
      <c r="AI10" s="50" t="s">
        <v>14</v>
      </c>
      <c r="AJ10" s="51" t="s">
        <v>14</v>
      </c>
      <c r="AK10" s="49" t="s">
        <v>14</v>
      </c>
      <c r="AL10" s="48" t="s">
        <v>4</v>
      </c>
      <c r="AM10" s="48" t="s">
        <v>4</v>
      </c>
      <c r="AN10" s="48" t="s">
        <v>4</v>
      </c>
      <c r="AO10" s="48" t="s">
        <v>4</v>
      </c>
      <c r="AP10" s="50" t="s">
        <v>4</v>
      </c>
      <c r="AQ10" s="51" t="s">
        <v>4</v>
      </c>
    </row>
    <row r="11" spans="2:45" ht="15" customHeight="1" x14ac:dyDescent="0.25">
      <c r="B11" s="40"/>
      <c r="C11" s="55" t="s">
        <v>29</v>
      </c>
      <c r="D11" s="10" t="s">
        <v>30</v>
      </c>
      <c r="E11" s="10"/>
      <c r="F11" s="44" t="s">
        <v>19</v>
      </c>
      <c r="G11" s="45" t="s">
        <v>19</v>
      </c>
      <c r="H11" s="46" t="s">
        <v>4</v>
      </c>
      <c r="I11" s="44" t="s">
        <v>19</v>
      </c>
      <c r="J11" s="44" t="s">
        <v>19</v>
      </c>
      <c r="K11" s="47" t="s">
        <v>19</v>
      </c>
      <c r="L11" s="44" t="s">
        <v>19</v>
      </c>
      <c r="M11" s="47" t="s">
        <v>7</v>
      </c>
      <c r="N11" s="45" t="s">
        <v>19</v>
      </c>
      <c r="O11" s="46" t="s">
        <v>19</v>
      </c>
      <c r="P11" s="48" t="s">
        <v>7</v>
      </c>
      <c r="Q11" s="48" t="s">
        <v>7</v>
      </c>
      <c r="R11" s="48" t="s">
        <v>7</v>
      </c>
      <c r="S11" s="48" t="s">
        <v>19</v>
      </c>
      <c r="T11" s="48" t="s">
        <v>19</v>
      </c>
      <c r="U11" s="50" t="s">
        <v>19</v>
      </c>
      <c r="V11" s="51" t="s">
        <v>19</v>
      </c>
      <c r="W11" s="48" t="s">
        <v>19</v>
      </c>
      <c r="X11" s="48" t="s">
        <v>19</v>
      </c>
      <c r="Y11" s="48" t="s">
        <v>7</v>
      </c>
      <c r="Z11" s="48" t="s">
        <v>19</v>
      </c>
      <c r="AA11" s="48" t="s">
        <v>19</v>
      </c>
      <c r="AB11" s="50" t="s">
        <v>19</v>
      </c>
      <c r="AC11" s="51" t="s">
        <v>19</v>
      </c>
      <c r="AD11" s="49" t="s">
        <v>6</v>
      </c>
      <c r="AE11" s="48" t="s">
        <v>4</v>
      </c>
      <c r="AF11" s="48" t="s">
        <v>4</v>
      </c>
      <c r="AG11" s="48" t="s">
        <v>4</v>
      </c>
      <c r="AH11" s="48" t="s">
        <v>4</v>
      </c>
      <c r="AI11" s="50" t="s">
        <v>4</v>
      </c>
      <c r="AJ11" s="51" t="s">
        <v>4</v>
      </c>
      <c r="AK11" s="49" t="s">
        <v>4</v>
      </c>
      <c r="AL11" s="48" t="s">
        <v>6</v>
      </c>
      <c r="AM11" s="48" t="s">
        <v>6</v>
      </c>
      <c r="AN11" s="48" t="s">
        <v>6</v>
      </c>
      <c r="AO11" s="48" t="s">
        <v>6</v>
      </c>
      <c r="AP11" s="50" t="s">
        <v>6</v>
      </c>
      <c r="AQ11" s="51" t="s">
        <v>6</v>
      </c>
    </row>
    <row r="12" spans="2:45" ht="15" customHeight="1" x14ac:dyDescent="0.25">
      <c r="B12" s="40"/>
      <c r="C12" s="55" t="s">
        <v>31</v>
      </c>
      <c r="D12" s="10" t="s">
        <v>32</v>
      </c>
      <c r="E12" s="10"/>
      <c r="F12" s="44" t="s">
        <v>8</v>
      </c>
      <c r="G12" s="45" t="s">
        <v>8</v>
      </c>
      <c r="H12" s="46" t="s">
        <v>8</v>
      </c>
      <c r="I12" s="44" t="s">
        <v>8</v>
      </c>
      <c r="J12" s="44" t="s">
        <v>7</v>
      </c>
      <c r="K12" s="47" t="s">
        <v>8</v>
      </c>
      <c r="L12" s="44" t="s">
        <v>8</v>
      </c>
      <c r="M12" s="47" t="s">
        <v>8</v>
      </c>
      <c r="N12" s="45" t="s">
        <v>7</v>
      </c>
      <c r="O12" s="46" t="s">
        <v>8</v>
      </c>
      <c r="P12" s="48" t="s">
        <v>8</v>
      </c>
      <c r="Q12" s="48" t="s">
        <v>7</v>
      </c>
      <c r="R12" s="48" t="s">
        <v>7</v>
      </c>
      <c r="S12" s="48" t="s">
        <v>8</v>
      </c>
      <c r="T12" s="48" t="s">
        <v>8</v>
      </c>
      <c r="U12" s="50" t="s">
        <v>8</v>
      </c>
      <c r="V12" s="51" t="s">
        <v>8</v>
      </c>
      <c r="W12" s="48" t="s">
        <v>8</v>
      </c>
      <c r="X12" s="48" t="s">
        <v>7</v>
      </c>
      <c r="Y12" s="48" t="s">
        <v>7</v>
      </c>
      <c r="Z12" s="48" t="s">
        <v>8</v>
      </c>
      <c r="AA12" s="48" t="s">
        <v>8</v>
      </c>
      <c r="AB12" s="50" t="s">
        <v>8</v>
      </c>
      <c r="AC12" s="51" t="s">
        <v>8</v>
      </c>
      <c r="AD12" s="49" t="s">
        <v>7</v>
      </c>
      <c r="AE12" s="48" t="s">
        <v>8</v>
      </c>
      <c r="AF12" s="48" t="s">
        <v>8</v>
      </c>
      <c r="AG12" s="48" t="s">
        <v>7</v>
      </c>
      <c r="AH12" s="48" t="s">
        <v>7</v>
      </c>
      <c r="AI12" s="50" t="s">
        <v>7</v>
      </c>
      <c r="AJ12" s="51" t="s">
        <v>7</v>
      </c>
      <c r="AK12" s="49" t="s">
        <v>19</v>
      </c>
      <c r="AL12" s="48" t="s">
        <v>19</v>
      </c>
      <c r="AM12" s="48" t="s">
        <v>19</v>
      </c>
      <c r="AN12" s="48" t="s">
        <v>19</v>
      </c>
      <c r="AO12" s="48" t="s">
        <v>19</v>
      </c>
      <c r="AP12" s="50" t="s">
        <v>19</v>
      </c>
      <c r="AQ12" s="51" t="s">
        <v>19</v>
      </c>
    </row>
    <row r="13" spans="2:45" ht="15" customHeight="1" x14ac:dyDescent="0.25">
      <c r="B13" s="40"/>
      <c r="C13" s="56" t="s">
        <v>33</v>
      </c>
      <c r="D13" s="43" t="s">
        <v>34</v>
      </c>
      <c r="E13" s="43"/>
      <c r="F13" s="44" t="s">
        <v>14</v>
      </c>
      <c r="G13" s="45" t="s">
        <v>7</v>
      </c>
      <c r="H13" s="46" t="s">
        <v>14</v>
      </c>
      <c r="I13" s="44" t="s">
        <v>14</v>
      </c>
      <c r="J13" s="44" t="s">
        <v>14</v>
      </c>
      <c r="K13" s="47" t="s">
        <v>14</v>
      </c>
      <c r="L13" s="44" t="s">
        <v>14</v>
      </c>
      <c r="M13" s="47" t="s">
        <v>14</v>
      </c>
      <c r="N13" s="45" t="s">
        <v>7</v>
      </c>
      <c r="O13" s="46" t="s">
        <v>14</v>
      </c>
      <c r="P13" s="48" t="s">
        <v>14</v>
      </c>
      <c r="Q13" s="48" t="s">
        <v>14</v>
      </c>
      <c r="R13" s="48" t="s">
        <v>14</v>
      </c>
      <c r="S13" s="48" t="s">
        <v>14</v>
      </c>
      <c r="T13" s="48" t="s">
        <v>14</v>
      </c>
      <c r="U13" s="50" t="s">
        <v>7</v>
      </c>
      <c r="V13" s="51" t="s">
        <v>7</v>
      </c>
      <c r="W13" s="48" t="s">
        <v>14</v>
      </c>
      <c r="X13" s="48" t="s">
        <v>14</v>
      </c>
      <c r="Y13" s="48" t="s">
        <v>14</v>
      </c>
      <c r="Z13" s="48" t="s">
        <v>14</v>
      </c>
      <c r="AA13" s="48" t="s">
        <v>7</v>
      </c>
      <c r="AB13" s="50" t="s">
        <v>7</v>
      </c>
      <c r="AC13" s="51" t="s">
        <v>14</v>
      </c>
      <c r="AD13" s="49" t="s">
        <v>7</v>
      </c>
      <c r="AE13" s="48" t="s">
        <v>14</v>
      </c>
      <c r="AF13" s="48" t="s">
        <v>14</v>
      </c>
      <c r="AG13" s="48" t="s">
        <v>14</v>
      </c>
      <c r="AH13" s="48" t="s">
        <v>14</v>
      </c>
      <c r="AI13" s="50" t="s">
        <v>7</v>
      </c>
      <c r="AJ13" s="51" t="s">
        <v>6</v>
      </c>
      <c r="AK13" s="49" t="s">
        <v>6</v>
      </c>
      <c r="AL13" s="48" t="s">
        <v>14</v>
      </c>
      <c r="AM13" s="48" t="s">
        <v>14</v>
      </c>
      <c r="AN13" s="48" t="s">
        <v>14</v>
      </c>
      <c r="AO13" s="48" t="s">
        <v>7</v>
      </c>
      <c r="AP13" s="50" t="s">
        <v>14</v>
      </c>
      <c r="AQ13" s="51" t="s">
        <v>7</v>
      </c>
    </row>
    <row r="14" spans="2:45" ht="15" customHeight="1" x14ac:dyDescent="0.25">
      <c r="B14" s="40"/>
      <c r="C14" s="72" t="s">
        <v>35</v>
      </c>
      <c r="D14" s="73" t="s">
        <v>36</v>
      </c>
      <c r="E14" s="10"/>
      <c r="F14" s="35"/>
      <c r="G14" s="36"/>
      <c r="H14" s="37"/>
      <c r="I14" s="35"/>
      <c r="J14" s="74"/>
      <c r="K14" s="74"/>
      <c r="L14" s="74"/>
      <c r="M14" s="74"/>
      <c r="N14" s="74"/>
      <c r="O14" s="74"/>
      <c r="P14" s="75"/>
      <c r="Q14" s="75"/>
      <c r="R14" s="75"/>
      <c r="S14" s="75"/>
      <c r="T14" s="75"/>
      <c r="U14" s="75"/>
      <c r="V14" s="75"/>
      <c r="W14" s="75" t="s">
        <v>37</v>
      </c>
      <c r="X14" s="75" t="s">
        <v>37</v>
      </c>
      <c r="Y14" s="75" t="s">
        <v>37</v>
      </c>
      <c r="Z14" s="75" t="s">
        <v>37</v>
      </c>
      <c r="AA14" s="75" t="s">
        <v>37</v>
      </c>
      <c r="AB14" s="75"/>
      <c r="AC14" s="75"/>
      <c r="AD14" s="75"/>
      <c r="AE14" s="75" t="s">
        <v>37</v>
      </c>
      <c r="AF14" s="75" t="s">
        <v>37</v>
      </c>
      <c r="AG14" s="75" t="s">
        <v>37</v>
      </c>
      <c r="AH14" s="75" t="s">
        <v>37</v>
      </c>
      <c r="AI14" s="75"/>
      <c r="AJ14" s="75"/>
      <c r="AK14" s="75"/>
      <c r="AL14" s="75" t="s">
        <v>37</v>
      </c>
      <c r="AM14" s="75" t="s">
        <v>37</v>
      </c>
      <c r="AN14" s="75" t="s">
        <v>37</v>
      </c>
      <c r="AO14" s="75" t="s">
        <v>37</v>
      </c>
      <c r="AP14" s="75"/>
      <c r="AQ14" s="75"/>
    </row>
    <row r="15" spans="2:45" ht="15" customHeight="1" x14ac:dyDescent="0.25">
      <c r="B15" s="10"/>
      <c r="D15" s="10"/>
      <c r="E15" s="10"/>
      <c r="F15" s="35"/>
      <c r="G15" s="36"/>
      <c r="H15" s="37"/>
      <c r="I15" s="35"/>
      <c r="J15" s="35"/>
      <c r="K15" s="38"/>
      <c r="L15" s="35"/>
      <c r="M15" s="38"/>
      <c r="N15" s="36"/>
      <c r="O15" s="37"/>
      <c r="P15" s="12"/>
      <c r="Q15" s="12"/>
      <c r="R15" s="12"/>
      <c r="S15" s="12"/>
      <c r="T15" s="12"/>
      <c r="U15" s="13"/>
      <c r="V15" s="14"/>
      <c r="W15" s="12"/>
      <c r="X15" s="12"/>
      <c r="Y15" s="12"/>
      <c r="Z15" s="12"/>
      <c r="AA15" s="12"/>
      <c r="AB15" s="13"/>
      <c r="AC15" s="14"/>
      <c r="AD15" s="17"/>
      <c r="AE15" s="12"/>
      <c r="AF15" s="12"/>
      <c r="AG15" s="12"/>
      <c r="AH15" s="12"/>
      <c r="AI15" s="13"/>
      <c r="AJ15" s="14"/>
      <c r="AK15" s="17"/>
      <c r="AL15" s="12"/>
      <c r="AM15" s="12"/>
      <c r="AN15" s="12"/>
      <c r="AO15" s="12"/>
      <c r="AP15" s="13"/>
      <c r="AQ15" s="14"/>
    </row>
    <row r="16" spans="2:45" ht="11.25" customHeight="1" thickBot="1" x14ac:dyDescent="0.3">
      <c r="B16" s="10"/>
      <c r="C16" s="4"/>
      <c r="D16" s="21" t="s">
        <v>38</v>
      </c>
      <c r="E16" s="57"/>
      <c r="F16" s="53">
        <f>SUM(F17:F20)</f>
        <v>8</v>
      </c>
      <c r="G16" s="53">
        <f t="shared" ref="G16:AQ16" si="0">SUM(G17:G20)</f>
        <v>7</v>
      </c>
      <c r="H16" s="53">
        <f t="shared" si="0"/>
        <v>6</v>
      </c>
      <c r="I16" s="53">
        <f t="shared" si="0"/>
        <v>8</v>
      </c>
      <c r="J16" s="53">
        <f t="shared" si="0"/>
        <v>7</v>
      </c>
      <c r="K16" s="53">
        <f t="shared" si="0"/>
        <v>8</v>
      </c>
      <c r="L16" s="53">
        <f t="shared" si="0"/>
        <v>8</v>
      </c>
      <c r="M16" s="53">
        <f t="shared" si="0"/>
        <v>7</v>
      </c>
      <c r="N16" s="53">
        <f t="shared" si="0"/>
        <v>5</v>
      </c>
      <c r="O16" s="53">
        <f t="shared" si="0"/>
        <v>7</v>
      </c>
      <c r="P16" s="53">
        <f t="shared" si="0"/>
        <v>6</v>
      </c>
      <c r="Q16" s="53">
        <f t="shared" si="0"/>
        <v>5</v>
      </c>
      <c r="R16" s="53">
        <f t="shared" si="0"/>
        <v>5</v>
      </c>
      <c r="S16" s="53">
        <f t="shared" si="0"/>
        <v>6</v>
      </c>
      <c r="T16" s="53">
        <f t="shared" si="0"/>
        <v>6</v>
      </c>
      <c r="U16" s="53">
        <f t="shared" si="0"/>
        <v>4</v>
      </c>
      <c r="V16" s="53">
        <f t="shared" si="0"/>
        <v>4</v>
      </c>
      <c r="W16" s="53">
        <f t="shared" si="0"/>
        <v>7</v>
      </c>
      <c r="X16" s="53">
        <f t="shared" si="0"/>
        <v>6</v>
      </c>
      <c r="Y16" s="53">
        <f t="shared" si="0"/>
        <v>6</v>
      </c>
      <c r="Z16" s="53">
        <f t="shared" si="0"/>
        <v>7</v>
      </c>
      <c r="AA16" s="53">
        <f t="shared" si="0"/>
        <v>6</v>
      </c>
      <c r="AB16" s="53">
        <f t="shared" si="0"/>
        <v>4</v>
      </c>
      <c r="AC16" s="53">
        <f t="shared" si="0"/>
        <v>4</v>
      </c>
      <c r="AD16" s="53">
        <f t="shared" si="0"/>
        <v>4</v>
      </c>
      <c r="AE16" s="53">
        <f t="shared" si="0"/>
        <v>6</v>
      </c>
      <c r="AF16" s="53">
        <f t="shared" si="0"/>
        <v>6</v>
      </c>
      <c r="AG16" s="53">
        <f t="shared" si="0"/>
        <v>6</v>
      </c>
      <c r="AH16" s="53">
        <f t="shared" si="0"/>
        <v>6</v>
      </c>
      <c r="AI16" s="53">
        <f t="shared" si="0"/>
        <v>4</v>
      </c>
      <c r="AJ16" s="53">
        <f t="shared" si="0"/>
        <v>4</v>
      </c>
      <c r="AK16" s="53">
        <f t="shared" si="0"/>
        <v>4</v>
      </c>
      <c r="AL16" s="53">
        <f t="shared" si="0"/>
        <v>6</v>
      </c>
      <c r="AM16" s="53">
        <f t="shared" si="0"/>
        <v>6</v>
      </c>
      <c r="AN16" s="53">
        <f t="shared" si="0"/>
        <v>6</v>
      </c>
      <c r="AO16" s="53">
        <f t="shared" si="0"/>
        <v>5</v>
      </c>
      <c r="AP16" s="53">
        <f t="shared" si="0"/>
        <v>4</v>
      </c>
      <c r="AQ16" s="53">
        <f t="shared" si="0"/>
        <v>4</v>
      </c>
      <c r="AS16" s="68"/>
    </row>
    <row r="17" spans="2:43" ht="11.15" customHeight="1" x14ac:dyDescent="0.25">
      <c r="B17" s="10"/>
      <c r="C17" s="4"/>
      <c r="D17" s="52" t="s">
        <v>8</v>
      </c>
      <c r="E17" s="43"/>
      <c r="F17" s="80">
        <f>COUNTIFS(F$6:F$13,"M")+COUNTIFS(F$6:F$13,"MG")</f>
        <v>2</v>
      </c>
      <c r="G17" s="81">
        <f t="shared" ref="G17:O17" si="1">COUNTIFS(G$6:G$13,"M")+COUNTIFS(G$6:G$13,"MG")</f>
        <v>2</v>
      </c>
      <c r="H17" s="81">
        <f t="shared" si="1"/>
        <v>2</v>
      </c>
      <c r="I17" s="81">
        <f t="shared" si="1"/>
        <v>2</v>
      </c>
      <c r="J17" s="81">
        <f t="shared" si="1"/>
        <v>1</v>
      </c>
      <c r="K17" s="81">
        <f t="shared" si="1"/>
        <v>2</v>
      </c>
      <c r="L17" s="81">
        <f t="shared" si="1"/>
        <v>2</v>
      </c>
      <c r="M17" s="81">
        <f t="shared" si="1"/>
        <v>2</v>
      </c>
      <c r="N17" s="81">
        <f t="shared" si="1"/>
        <v>1</v>
      </c>
      <c r="O17" s="81">
        <f t="shared" si="1"/>
        <v>2</v>
      </c>
      <c r="P17" s="81">
        <f t="shared" ref="P17:AQ17" si="2">COUNTIFS(P$6:P$13,"M")+COUNTIFS(P$6:P$13,"MG")</f>
        <v>2</v>
      </c>
      <c r="Q17" s="81">
        <f t="shared" si="2"/>
        <v>2</v>
      </c>
      <c r="R17" s="81">
        <f t="shared" si="2"/>
        <v>2</v>
      </c>
      <c r="S17" s="81">
        <f t="shared" si="2"/>
        <v>2</v>
      </c>
      <c r="T17" s="81">
        <f t="shared" si="2"/>
        <v>2</v>
      </c>
      <c r="U17" s="81">
        <f t="shared" si="2"/>
        <v>1</v>
      </c>
      <c r="V17" s="81">
        <f t="shared" si="2"/>
        <v>1</v>
      </c>
      <c r="W17" s="81">
        <f t="shared" si="2"/>
        <v>2</v>
      </c>
      <c r="X17" s="81">
        <f t="shared" si="2"/>
        <v>2</v>
      </c>
      <c r="Y17" s="81">
        <f t="shared" si="2"/>
        <v>2</v>
      </c>
      <c r="Z17" s="81">
        <f t="shared" si="2"/>
        <v>2</v>
      </c>
      <c r="AA17" s="81">
        <f t="shared" si="2"/>
        <v>2</v>
      </c>
      <c r="AB17" s="81">
        <f t="shared" si="2"/>
        <v>1</v>
      </c>
      <c r="AC17" s="81">
        <f t="shared" si="2"/>
        <v>1</v>
      </c>
      <c r="AD17" s="81">
        <f t="shared" si="2"/>
        <v>1</v>
      </c>
      <c r="AE17" s="81">
        <f t="shared" si="2"/>
        <v>2</v>
      </c>
      <c r="AF17" s="81">
        <f t="shared" si="2"/>
        <v>2</v>
      </c>
      <c r="AG17" s="81">
        <f t="shared" si="2"/>
        <v>2</v>
      </c>
      <c r="AH17" s="81">
        <f t="shared" si="2"/>
        <v>2</v>
      </c>
      <c r="AI17" s="81">
        <f t="shared" si="2"/>
        <v>1</v>
      </c>
      <c r="AJ17" s="81">
        <f t="shared" si="2"/>
        <v>1</v>
      </c>
      <c r="AK17" s="81">
        <f t="shared" si="2"/>
        <v>1</v>
      </c>
      <c r="AL17" s="81">
        <f t="shared" si="2"/>
        <v>2</v>
      </c>
      <c r="AM17" s="81">
        <f t="shared" si="2"/>
        <v>2</v>
      </c>
      <c r="AN17" s="81">
        <f t="shared" si="2"/>
        <v>2</v>
      </c>
      <c r="AO17" s="81">
        <f t="shared" si="2"/>
        <v>2</v>
      </c>
      <c r="AP17" s="81">
        <f t="shared" si="2"/>
        <v>1</v>
      </c>
      <c r="AQ17" s="82">
        <f t="shared" si="2"/>
        <v>1</v>
      </c>
    </row>
    <row r="18" spans="2:43" ht="11.15" customHeight="1" x14ac:dyDescent="0.25">
      <c r="B18" s="10"/>
      <c r="C18" s="4"/>
      <c r="D18" s="52" t="s">
        <v>14</v>
      </c>
      <c r="E18" s="58"/>
      <c r="F18" s="83">
        <f>COUNTIFS(F$6:F$13,"T")+COUNTIFS(F$6:F$13,"TG")</f>
        <v>3</v>
      </c>
      <c r="G18" s="84">
        <f t="shared" ref="G18:O18" si="3">COUNTIFS(G$6:G$13,"T")+COUNTIFS(G$6:G$13,"TG")</f>
        <v>2</v>
      </c>
      <c r="H18" s="84">
        <f t="shared" si="3"/>
        <v>2</v>
      </c>
      <c r="I18" s="84">
        <f t="shared" si="3"/>
        <v>3</v>
      </c>
      <c r="J18" s="84">
        <f t="shared" si="3"/>
        <v>3</v>
      </c>
      <c r="K18" s="84">
        <f t="shared" si="3"/>
        <v>3</v>
      </c>
      <c r="L18" s="84">
        <f t="shared" si="3"/>
        <v>3</v>
      </c>
      <c r="M18" s="84">
        <f t="shared" si="3"/>
        <v>3</v>
      </c>
      <c r="N18" s="84">
        <f t="shared" si="3"/>
        <v>1</v>
      </c>
      <c r="O18" s="84">
        <f t="shared" si="3"/>
        <v>2</v>
      </c>
      <c r="P18" s="84">
        <f t="shared" ref="P18:AQ18" si="4">COUNTIFS(P$6:P$13,"T")+COUNTIFS(P$6:P$13,"TG")</f>
        <v>2</v>
      </c>
      <c r="Q18" s="84">
        <f t="shared" si="4"/>
        <v>2</v>
      </c>
      <c r="R18" s="84">
        <f t="shared" si="4"/>
        <v>2</v>
      </c>
      <c r="S18" s="84">
        <f t="shared" si="4"/>
        <v>2</v>
      </c>
      <c r="T18" s="84">
        <f t="shared" si="4"/>
        <v>2</v>
      </c>
      <c r="U18" s="84">
        <f t="shared" si="4"/>
        <v>1</v>
      </c>
      <c r="V18" s="84">
        <f t="shared" si="4"/>
        <v>1</v>
      </c>
      <c r="W18" s="84">
        <f t="shared" si="4"/>
        <v>3</v>
      </c>
      <c r="X18" s="84">
        <f t="shared" si="4"/>
        <v>3</v>
      </c>
      <c r="Y18" s="84">
        <f t="shared" si="4"/>
        <v>3</v>
      </c>
      <c r="Z18" s="84">
        <f t="shared" si="4"/>
        <v>3</v>
      </c>
      <c r="AA18" s="84">
        <f t="shared" si="4"/>
        <v>2</v>
      </c>
      <c r="AB18" s="84">
        <f t="shared" si="4"/>
        <v>1</v>
      </c>
      <c r="AC18" s="84">
        <f t="shared" si="4"/>
        <v>1</v>
      </c>
      <c r="AD18" s="84">
        <f t="shared" si="4"/>
        <v>1</v>
      </c>
      <c r="AE18" s="84">
        <f t="shared" si="4"/>
        <v>2</v>
      </c>
      <c r="AF18" s="84">
        <f t="shared" si="4"/>
        <v>2</v>
      </c>
      <c r="AG18" s="84">
        <f t="shared" si="4"/>
        <v>2</v>
      </c>
      <c r="AH18" s="84">
        <f t="shared" si="4"/>
        <v>2</v>
      </c>
      <c r="AI18" s="84">
        <f t="shared" si="4"/>
        <v>1</v>
      </c>
      <c r="AJ18" s="84">
        <f t="shared" si="4"/>
        <v>1</v>
      </c>
      <c r="AK18" s="84">
        <f t="shared" si="4"/>
        <v>1</v>
      </c>
      <c r="AL18" s="84">
        <f t="shared" si="4"/>
        <v>2</v>
      </c>
      <c r="AM18" s="84">
        <f t="shared" si="4"/>
        <v>2</v>
      </c>
      <c r="AN18" s="84">
        <f t="shared" si="4"/>
        <v>2</v>
      </c>
      <c r="AO18" s="84">
        <f t="shared" si="4"/>
        <v>1</v>
      </c>
      <c r="AP18" s="84">
        <f t="shared" si="4"/>
        <v>1</v>
      </c>
      <c r="AQ18" s="85">
        <f t="shared" si="4"/>
        <v>1</v>
      </c>
    </row>
    <row r="19" spans="2:43" ht="11.15" customHeight="1" x14ac:dyDescent="0.25">
      <c r="B19" s="10"/>
      <c r="C19" s="4"/>
      <c r="D19" s="52" t="s">
        <v>19</v>
      </c>
      <c r="E19" s="58"/>
      <c r="F19" s="86">
        <f>COUNTIFS(F$6:F$13,"N")+COUNTIFS(F$6:F$13,"NG")</f>
        <v>2</v>
      </c>
      <c r="G19" s="87">
        <f t="shared" ref="G19:O19" si="5">COUNTIFS(G$6:G$13,"N")+COUNTIFS(G$6:G$13,"NG")</f>
        <v>2</v>
      </c>
      <c r="H19" s="87">
        <f t="shared" si="5"/>
        <v>1</v>
      </c>
      <c r="I19" s="87">
        <f t="shared" si="5"/>
        <v>2</v>
      </c>
      <c r="J19" s="87">
        <f t="shared" si="5"/>
        <v>2</v>
      </c>
      <c r="K19" s="87">
        <f t="shared" si="5"/>
        <v>2</v>
      </c>
      <c r="L19" s="87">
        <f t="shared" si="5"/>
        <v>2</v>
      </c>
      <c r="M19" s="87">
        <f t="shared" si="5"/>
        <v>1</v>
      </c>
      <c r="N19" s="87">
        <f t="shared" si="5"/>
        <v>2</v>
      </c>
      <c r="O19" s="87">
        <f t="shared" si="5"/>
        <v>2</v>
      </c>
      <c r="P19" s="87">
        <f t="shared" ref="P19:AQ19" si="6">COUNTIFS(P$6:P$13,"N")+COUNTIFS(P$6:P$13,"NG")</f>
        <v>1</v>
      </c>
      <c r="Q19" s="87">
        <f t="shared" si="6"/>
        <v>1</v>
      </c>
      <c r="R19" s="87">
        <f t="shared" si="6"/>
        <v>1</v>
      </c>
      <c r="S19" s="87">
        <f t="shared" si="6"/>
        <v>1</v>
      </c>
      <c r="T19" s="87">
        <f t="shared" si="6"/>
        <v>1</v>
      </c>
      <c r="U19" s="87">
        <f t="shared" si="6"/>
        <v>1</v>
      </c>
      <c r="V19" s="87">
        <f t="shared" si="6"/>
        <v>1</v>
      </c>
      <c r="W19" s="87">
        <f t="shared" si="6"/>
        <v>1</v>
      </c>
      <c r="X19" s="87">
        <f t="shared" si="6"/>
        <v>1</v>
      </c>
      <c r="Y19" s="87">
        <f t="shared" si="6"/>
        <v>1</v>
      </c>
      <c r="Z19" s="87">
        <f t="shared" si="6"/>
        <v>1</v>
      </c>
      <c r="AA19" s="87">
        <f t="shared" si="6"/>
        <v>1</v>
      </c>
      <c r="AB19" s="87">
        <f t="shared" si="6"/>
        <v>1</v>
      </c>
      <c r="AC19" s="87">
        <f t="shared" si="6"/>
        <v>1</v>
      </c>
      <c r="AD19" s="87">
        <f t="shared" si="6"/>
        <v>1</v>
      </c>
      <c r="AE19" s="87">
        <f t="shared" si="6"/>
        <v>1</v>
      </c>
      <c r="AF19" s="87">
        <f t="shared" si="6"/>
        <v>1</v>
      </c>
      <c r="AG19" s="87">
        <f t="shared" si="6"/>
        <v>1</v>
      </c>
      <c r="AH19" s="87">
        <f t="shared" si="6"/>
        <v>1</v>
      </c>
      <c r="AI19" s="87">
        <f t="shared" si="6"/>
        <v>1</v>
      </c>
      <c r="AJ19" s="87">
        <f t="shared" si="6"/>
        <v>1</v>
      </c>
      <c r="AK19" s="87">
        <f t="shared" si="6"/>
        <v>1</v>
      </c>
      <c r="AL19" s="87">
        <f t="shared" si="6"/>
        <v>1</v>
      </c>
      <c r="AM19" s="87">
        <f t="shared" si="6"/>
        <v>1</v>
      </c>
      <c r="AN19" s="87">
        <f t="shared" si="6"/>
        <v>1</v>
      </c>
      <c r="AO19" s="87">
        <f t="shared" si="6"/>
        <v>1</v>
      </c>
      <c r="AP19" s="87">
        <f t="shared" si="6"/>
        <v>1</v>
      </c>
      <c r="AQ19" s="88">
        <f t="shared" si="6"/>
        <v>1</v>
      </c>
    </row>
    <row r="20" spans="2:43" ht="11.15" customHeight="1" x14ac:dyDescent="0.25">
      <c r="B20" s="10"/>
      <c r="C20" s="4"/>
      <c r="D20" s="52" t="s">
        <v>6</v>
      </c>
      <c r="E20" s="59"/>
      <c r="F20" s="89">
        <f>COUNTIFS(F$6:F$13,"D")+COUNTIFS(F$6:F$13,"DG")</f>
        <v>1</v>
      </c>
      <c r="G20" s="90">
        <f t="shared" ref="G20:O20" si="7">COUNTIFS(G$6:G$13,"D")+COUNTIFS(G$6:G$13,"DG")</f>
        <v>1</v>
      </c>
      <c r="H20" s="90">
        <f t="shared" si="7"/>
        <v>1</v>
      </c>
      <c r="I20" s="90">
        <f t="shared" si="7"/>
        <v>1</v>
      </c>
      <c r="J20" s="90">
        <f t="shared" si="7"/>
        <v>1</v>
      </c>
      <c r="K20" s="90">
        <f t="shared" si="7"/>
        <v>1</v>
      </c>
      <c r="L20" s="90">
        <f t="shared" si="7"/>
        <v>1</v>
      </c>
      <c r="M20" s="90">
        <f t="shared" si="7"/>
        <v>1</v>
      </c>
      <c r="N20" s="90">
        <f t="shared" si="7"/>
        <v>1</v>
      </c>
      <c r="O20" s="90">
        <f t="shared" si="7"/>
        <v>1</v>
      </c>
      <c r="P20" s="90">
        <f t="shared" ref="P20:AQ20" si="8">COUNTIFS(P$6:P$13,"D")+COUNTIFS(P$6:P$13,"DG")</f>
        <v>1</v>
      </c>
      <c r="Q20" s="90">
        <f t="shared" si="8"/>
        <v>0</v>
      </c>
      <c r="R20" s="90">
        <f t="shared" si="8"/>
        <v>0</v>
      </c>
      <c r="S20" s="90">
        <f t="shared" si="8"/>
        <v>1</v>
      </c>
      <c r="T20" s="90">
        <f t="shared" si="8"/>
        <v>1</v>
      </c>
      <c r="U20" s="90">
        <f t="shared" si="8"/>
        <v>1</v>
      </c>
      <c r="V20" s="90">
        <f t="shared" si="8"/>
        <v>1</v>
      </c>
      <c r="W20" s="90">
        <f t="shared" si="8"/>
        <v>1</v>
      </c>
      <c r="X20" s="90">
        <f t="shared" si="8"/>
        <v>0</v>
      </c>
      <c r="Y20" s="90">
        <f t="shared" si="8"/>
        <v>0</v>
      </c>
      <c r="Z20" s="90">
        <f t="shared" si="8"/>
        <v>1</v>
      </c>
      <c r="AA20" s="90">
        <f t="shared" si="8"/>
        <v>1</v>
      </c>
      <c r="AB20" s="90">
        <f t="shared" si="8"/>
        <v>1</v>
      </c>
      <c r="AC20" s="90">
        <f t="shared" si="8"/>
        <v>1</v>
      </c>
      <c r="AD20" s="90">
        <f t="shared" si="8"/>
        <v>1</v>
      </c>
      <c r="AE20" s="90">
        <f t="shared" si="8"/>
        <v>1</v>
      </c>
      <c r="AF20" s="90">
        <f t="shared" si="8"/>
        <v>1</v>
      </c>
      <c r="AG20" s="90">
        <f t="shared" si="8"/>
        <v>1</v>
      </c>
      <c r="AH20" s="90">
        <f t="shared" si="8"/>
        <v>1</v>
      </c>
      <c r="AI20" s="90">
        <f t="shared" si="8"/>
        <v>1</v>
      </c>
      <c r="AJ20" s="90">
        <f t="shared" si="8"/>
        <v>1</v>
      </c>
      <c r="AK20" s="90">
        <f t="shared" si="8"/>
        <v>1</v>
      </c>
      <c r="AL20" s="90">
        <f t="shared" si="8"/>
        <v>1</v>
      </c>
      <c r="AM20" s="90">
        <f t="shared" si="8"/>
        <v>1</v>
      </c>
      <c r="AN20" s="90">
        <f t="shared" si="8"/>
        <v>1</v>
      </c>
      <c r="AO20" s="90">
        <f t="shared" si="8"/>
        <v>1</v>
      </c>
      <c r="AP20" s="90">
        <f t="shared" si="8"/>
        <v>1</v>
      </c>
      <c r="AQ20" s="91">
        <f t="shared" si="8"/>
        <v>1</v>
      </c>
    </row>
    <row r="21" spans="2:43" ht="11.15" customHeight="1" x14ac:dyDescent="0.25">
      <c r="B21" s="10"/>
      <c r="C21" s="4"/>
      <c r="D21" s="21" t="s">
        <v>7</v>
      </c>
      <c r="E21" s="60"/>
      <c r="F21" s="92">
        <f>COUNTIFS(F$6:F$13,"L")</f>
        <v>0</v>
      </c>
      <c r="G21" s="93">
        <f t="shared" ref="G21:AQ21" si="9">COUNTIFS(G5:G12,"L")</f>
        <v>0</v>
      </c>
      <c r="H21" s="93">
        <f t="shared" si="9"/>
        <v>1</v>
      </c>
      <c r="I21" s="93">
        <f t="shared" si="9"/>
        <v>0</v>
      </c>
      <c r="J21" s="93">
        <f t="shared" si="9"/>
        <v>1</v>
      </c>
      <c r="K21" s="93">
        <f t="shared" si="9"/>
        <v>0</v>
      </c>
      <c r="L21" s="93">
        <f t="shared" si="9"/>
        <v>0</v>
      </c>
      <c r="M21" s="93">
        <f t="shared" si="9"/>
        <v>1</v>
      </c>
      <c r="N21" s="93">
        <f t="shared" si="9"/>
        <v>2</v>
      </c>
      <c r="O21" s="93">
        <f t="shared" si="9"/>
        <v>1</v>
      </c>
      <c r="P21" s="93">
        <f t="shared" si="9"/>
        <v>2</v>
      </c>
      <c r="Q21" s="93">
        <f t="shared" si="9"/>
        <v>3</v>
      </c>
      <c r="R21" s="93">
        <f t="shared" si="9"/>
        <v>3</v>
      </c>
      <c r="S21" s="93">
        <f t="shared" si="9"/>
        <v>2</v>
      </c>
      <c r="T21" s="93">
        <f t="shared" si="9"/>
        <v>2</v>
      </c>
      <c r="U21" s="93">
        <f t="shared" si="9"/>
        <v>2</v>
      </c>
      <c r="V21" s="93">
        <f t="shared" si="9"/>
        <v>2</v>
      </c>
      <c r="W21" s="93">
        <f t="shared" si="9"/>
        <v>1</v>
      </c>
      <c r="X21" s="93">
        <f t="shared" si="9"/>
        <v>2</v>
      </c>
      <c r="Y21" s="93">
        <f t="shared" si="9"/>
        <v>2</v>
      </c>
      <c r="Z21" s="93">
        <f t="shared" si="9"/>
        <v>1</v>
      </c>
      <c r="AA21" s="93">
        <f t="shared" si="9"/>
        <v>1</v>
      </c>
      <c r="AB21" s="93">
        <f t="shared" si="9"/>
        <v>2</v>
      </c>
      <c r="AC21" s="93">
        <f t="shared" si="9"/>
        <v>3</v>
      </c>
      <c r="AD21" s="93">
        <f t="shared" si="9"/>
        <v>3</v>
      </c>
      <c r="AE21" s="93">
        <f t="shared" si="9"/>
        <v>1</v>
      </c>
      <c r="AF21" s="93">
        <f t="shared" si="9"/>
        <v>1</v>
      </c>
      <c r="AG21" s="93">
        <f t="shared" si="9"/>
        <v>1</v>
      </c>
      <c r="AH21" s="93">
        <f t="shared" si="9"/>
        <v>1</v>
      </c>
      <c r="AI21" s="93">
        <f t="shared" si="9"/>
        <v>2</v>
      </c>
      <c r="AJ21" s="93">
        <f t="shared" si="9"/>
        <v>3</v>
      </c>
      <c r="AK21" s="93">
        <f t="shared" si="9"/>
        <v>3</v>
      </c>
      <c r="AL21" s="93">
        <f t="shared" si="9"/>
        <v>1</v>
      </c>
      <c r="AM21" s="93">
        <f t="shared" si="9"/>
        <v>1</v>
      </c>
      <c r="AN21" s="93">
        <f t="shared" si="9"/>
        <v>1</v>
      </c>
      <c r="AO21" s="93">
        <f t="shared" si="9"/>
        <v>1</v>
      </c>
      <c r="AP21" s="93">
        <f t="shared" si="9"/>
        <v>3</v>
      </c>
      <c r="AQ21" s="93">
        <f t="shared" si="9"/>
        <v>2</v>
      </c>
    </row>
    <row r="22" spans="2:43" ht="11.15" customHeight="1" x14ac:dyDescent="0.25">
      <c r="D22" s="21" t="s">
        <v>4</v>
      </c>
      <c r="E22" s="21"/>
      <c r="F22" s="94">
        <f>COUNTIFS(F$6:F$13,"V")</f>
        <v>0</v>
      </c>
      <c r="G22" s="94">
        <f t="shared" ref="G22:O22" si="10">COUNTIFS(G$6:G$13,"V")</f>
        <v>0</v>
      </c>
      <c r="H22" s="94">
        <f t="shared" si="10"/>
        <v>1</v>
      </c>
      <c r="I22" s="94">
        <f t="shared" si="10"/>
        <v>0</v>
      </c>
      <c r="J22" s="94">
        <f t="shared" si="10"/>
        <v>0</v>
      </c>
      <c r="K22" s="94">
        <f t="shared" si="10"/>
        <v>0</v>
      </c>
      <c r="L22" s="94">
        <f t="shared" si="10"/>
        <v>0</v>
      </c>
      <c r="M22" s="94">
        <f t="shared" si="10"/>
        <v>0</v>
      </c>
      <c r="N22" s="94">
        <f t="shared" si="10"/>
        <v>0</v>
      </c>
      <c r="O22" s="94">
        <f t="shared" si="10"/>
        <v>0</v>
      </c>
      <c r="P22" s="94">
        <f t="shared" ref="P22:AQ22" si="11">COUNTIFS(P$6:P$13,"V")</f>
        <v>0</v>
      </c>
      <c r="Q22" s="94">
        <f t="shared" si="11"/>
        <v>0</v>
      </c>
      <c r="R22" s="94">
        <f t="shared" si="11"/>
        <v>0</v>
      </c>
      <c r="S22" s="94">
        <f t="shared" si="11"/>
        <v>0</v>
      </c>
      <c r="T22" s="94">
        <f t="shared" si="11"/>
        <v>0</v>
      </c>
      <c r="U22" s="94">
        <f t="shared" si="11"/>
        <v>0</v>
      </c>
      <c r="V22" s="94">
        <f t="shared" si="11"/>
        <v>0</v>
      </c>
      <c r="W22" s="94">
        <f t="shared" si="11"/>
        <v>0</v>
      </c>
      <c r="X22" s="94">
        <f t="shared" si="11"/>
        <v>0</v>
      </c>
      <c r="Y22" s="94">
        <f t="shared" si="11"/>
        <v>0</v>
      </c>
      <c r="Z22" s="94">
        <f t="shared" si="11"/>
        <v>0</v>
      </c>
      <c r="AA22" s="94">
        <f t="shared" si="11"/>
        <v>0</v>
      </c>
      <c r="AB22" s="94">
        <f t="shared" si="11"/>
        <v>0</v>
      </c>
      <c r="AC22" s="94">
        <f t="shared" si="11"/>
        <v>0</v>
      </c>
      <c r="AD22" s="94">
        <f t="shared" si="11"/>
        <v>0</v>
      </c>
      <c r="AE22" s="94">
        <f t="shared" si="11"/>
        <v>1</v>
      </c>
      <c r="AF22" s="94">
        <f t="shared" si="11"/>
        <v>1</v>
      </c>
      <c r="AG22" s="94">
        <f t="shared" si="11"/>
        <v>1</v>
      </c>
      <c r="AH22" s="94">
        <f t="shared" si="11"/>
        <v>1</v>
      </c>
      <c r="AI22" s="94">
        <f t="shared" si="11"/>
        <v>1</v>
      </c>
      <c r="AJ22" s="94">
        <f t="shared" si="11"/>
        <v>1</v>
      </c>
      <c r="AK22" s="94">
        <f t="shared" si="11"/>
        <v>1</v>
      </c>
      <c r="AL22" s="94">
        <f t="shared" si="11"/>
        <v>1</v>
      </c>
      <c r="AM22" s="94">
        <f t="shared" si="11"/>
        <v>1</v>
      </c>
      <c r="AN22" s="94">
        <f t="shared" si="11"/>
        <v>1</v>
      </c>
      <c r="AO22" s="94">
        <f t="shared" si="11"/>
        <v>1</v>
      </c>
      <c r="AP22" s="94">
        <f t="shared" si="11"/>
        <v>1</v>
      </c>
      <c r="AQ22" s="94">
        <f t="shared" si="11"/>
        <v>1</v>
      </c>
    </row>
    <row r="23" spans="2:43" x14ac:dyDescent="0.25">
      <c r="D23" s="10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2:43" x14ac:dyDescent="0.25"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49"/>
      <c r="AL24" s="48"/>
      <c r="AM24" s="48"/>
      <c r="AN24" s="48"/>
      <c r="AO24" s="48"/>
      <c r="AP24" s="50"/>
      <c r="AQ24" s="51"/>
    </row>
    <row r="25" spans="2:43" x14ac:dyDescent="0.25">
      <c r="D25" s="10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2:43" x14ac:dyDescent="0.25">
      <c r="D26" s="10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2:43" x14ac:dyDescent="0.25">
      <c r="D27" s="10"/>
      <c r="E27" s="10"/>
      <c r="F27" s="10" t="s">
        <v>39</v>
      </c>
      <c r="G27" s="10"/>
      <c r="H27" s="10"/>
      <c r="I27" s="10"/>
      <c r="J27" s="10" t="s">
        <v>40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 t="s">
        <v>41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 spans="2:43" ht="14.5" x14ac:dyDescent="0.25">
      <c r="D28" s="33"/>
      <c r="E28" s="32"/>
      <c r="F28" s="1098" t="str">
        <f>"Plantilla de Turnos CCNC  "&amp;D29</f>
        <v>Plantilla de Turnos CCNC  Raquel</v>
      </c>
      <c r="G28" s="1098"/>
      <c r="H28" s="1098"/>
      <c r="I28" s="1098"/>
      <c r="J28" s="1098"/>
      <c r="K28" s="1098"/>
      <c r="L28" s="1098"/>
      <c r="M28" s="27"/>
      <c r="N28" s="27"/>
      <c r="O28" s="27"/>
      <c r="P28" s="11"/>
      <c r="Q28" s="10"/>
      <c r="R28" s="10"/>
      <c r="S28" s="10"/>
      <c r="T28" s="10"/>
      <c r="U28" s="10"/>
      <c r="V28" s="1098" t="str">
        <f>"Plantilla de Turnos CCNC  "&amp;V29</f>
        <v>Plantilla de Turnos CCNC  To Be</v>
      </c>
      <c r="W28" s="1098"/>
      <c r="X28" s="1098"/>
      <c r="Y28" s="1098"/>
      <c r="Z28" s="1098"/>
      <c r="AA28" s="1098"/>
      <c r="AB28" s="1098"/>
      <c r="AC28" s="1098"/>
      <c r="AD28" s="11"/>
      <c r="AE28" s="11"/>
      <c r="AF28" s="11"/>
      <c r="AG28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 spans="2:43" x14ac:dyDescent="0.25">
      <c r="C29" s="20"/>
      <c r="D29" s="28" t="s">
        <v>42</v>
      </c>
      <c r="E29" s="28"/>
      <c r="F29" s="22" t="s">
        <v>7</v>
      </c>
      <c r="G29" s="22" t="s">
        <v>8</v>
      </c>
      <c r="H29" s="22" t="s">
        <v>9</v>
      </c>
      <c r="I29" s="22" t="s">
        <v>10</v>
      </c>
      <c r="J29" s="22" t="s">
        <v>4</v>
      </c>
      <c r="K29" s="23" t="s">
        <v>5</v>
      </c>
      <c r="L29" s="26" t="s">
        <v>6</v>
      </c>
      <c r="M29" s="10"/>
      <c r="N29" s="10"/>
      <c r="O29" s="10"/>
      <c r="P29"/>
      <c r="Q29" s="10"/>
      <c r="R29" s="10"/>
      <c r="S29" s="10"/>
      <c r="T29" s="10"/>
      <c r="U29" s="10"/>
      <c r="V29" s="28" t="s">
        <v>43</v>
      </c>
      <c r="W29" s="22" t="s">
        <v>7</v>
      </c>
      <c r="X29" s="22" t="s">
        <v>8</v>
      </c>
      <c r="Y29" s="22" t="s">
        <v>9</v>
      </c>
      <c r="Z29" s="22" t="s">
        <v>10</v>
      </c>
      <c r="AA29" s="22" t="s">
        <v>4</v>
      </c>
      <c r="AB29" s="23" t="s">
        <v>5</v>
      </c>
      <c r="AC29" s="26" t="s">
        <v>6</v>
      </c>
      <c r="AD29"/>
      <c r="AE29"/>
      <c r="AF29"/>
      <c r="AG29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 spans="2:43" ht="14.5" x14ac:dyDescent="0.35">
      <c r="C30" s="54" t="s">
        <v>44</v>
      </c>
      <c r="D30" s="21" t="s">
        <v>13</v>
      </c>
      <c r="E30" s="21"/>
      <c r="F30" s="24" t="s">
        <v>8</v>
      </c>
      <c r="G30" s="24" t="s">
        <v>8</v>
      </c>
      <c r="H30" s="24" t="s">
        <v>8</v>
      </c>
      <c r="I30" s="24" t="s">
        <v>8</v>
      </c>
      <c r="J30" s="24" t="s">
        <v>8</v>
      </c>
      <c r="K30" s="24" t="s">
        <v>7</v>
      </c>
      <c r="L30" s="24" t="s">
        <v>7</v>
      </c>
      <c r="M30" s="10"/>
      <c r="N30" s="10"/>
      <c r="O30" s="1110">
        <f>8.33*(COUNTIFS(F30:L30,"&lt;&gt;"&amp;"L"))</f>
        <v>41.65</v>
      </c>
      <c r="P30" s="1111"/>
      <c r="Q30" s="10"/>
      <c r="R30" s="10"/>
      <c r="S30" s="10"/>
      <c r="T30" s="10"/>
      <c r="U30" s="10"/>
      <c r="V30" s="21" t="s">
        <v>13</v>
      </c>
      <c r="W30" s="25" t="s">
        <v>8</v>
      </c>
      <c r="X30" s="25" t="s">
        <v>8</v>
      </c>
      <c r="Y30" s="25" t="s">
        <v>8</v>
      </c>
      <c r="Z30" s="25" t="s">
        <v>8</v>
      </c>
      <c r="AA30" s="25" t="s">
        <v>8</v>
      </c>
      <c r="AB30" s="25" t="s">
        <v>6</v>
      </c>
      <c r="AC30" s="25" t="s">
        <v>6</v>
      </c>
      <c r="AD30"/>
      <c r="AE30"/>
      <c r="AF30" s="1108">
        <f>8.33*(COUNTIFS(W30:AC30,"&lt;&gt;"&amp;"L"))</f>
        <v>58.31</v>
      </c>
      <c r="AG30" s="1109"/>
      <c r="AH30" s="10"/>
      <c r="AI30" s="10"/>
      <c r="AJ30" s="10"/>
      <c r="AK30" s="95"/>
      <c r="AL30" s="10"/>
      <c r="AM30" s="10"/>
      <c r="AN30" s="10"/>
      <c r="AO30" s="10"/>
      <c r="AP30" s="10"/>
      <c r="AQ30" s="10"/>
    </row>
    <row r="31" spans="2:43" ht="14.5" x14ac:dyDescent="0.35">
      <c r="C31" s="54" t="s">
        <v>17</v>
      </c>
      <c r="D31" s="21" t="s">
        <v>18</v>
      </c>
      <c r="E31" s="21"/>
      <c r="F31" s="24" t="s">
        <v>14</v>
      </c>
      <c r="G31" s="24" t="s">
        <v>14</v>
      </c>
      <c r="H31" s="24" t="s">
        <v>14</v>
      </c>
      <c r="I31" s="24" t="s">
        <v>14</v>
      </c>
      <c r="J31" s="24" t="s">
        <v>7</v>
      </c>
      <c r="K31" s="24" t="s">
        <v>7</v>
      </c>
      <c r="L31" s="24" t="s">
        <v>7</v>
      </c>
      <c r="M31" s="10"/>
      <c r="N31" s="10"/>
      <c r="O31" s="1091">
        <f t="shared" ref="O31:O38" si="12">8.33*(COUNTIFS(F31:L31,"&lt;&gt;"&amp;"L"))</f>
        <v>33.32</v>
      </c>
      <c r="P31" s="1092"/>
      <c r="Q31" s="10"/>
      <c r="R31" s="10"/>
      <c r="S31" s="10"/>
      <c r="T31" s="10"/>
      <c r="U31" s="10"/>
      <c r="V31" s="21" t="s">
        <v>18</v>
      </c>
      <c r="W31" s="25" t="s">
        <v>7</v>
      </c>
      <c r="X31" s="25" t="s">
        <v>7</v>
      </c>
      <c r="Y31" s="25" t="s">
        <v>8</v>
      </c>
      <c r="Z31" s="25" t="s">
        <v>8</v>
      </c>
      <c r="AA31" s="25" t="s">
        <v>8</v>
      </c>
      <c r="AB31" s="25" t="s">
        <v>7</v>
      </c>
      <c r="AC31" s="25" t="s">
        <v>7</v>
      </c>
      <c r="AD31"/>
      <c r="AE31"/>
      <c r="AF31" s="1103">
        <f t="shared" ref="AF31:AF37" si="13">8.33*(COUNTIFS(W31:AC31,"&lt;&gt;"&amp;"L"))</f>
        <v>24.990000000000002</v>
      </c>
      <c r="AG31" s="1104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 spans="2:43" ht="14.5" x14ac:dyDescent="0.35">
      <c r="C32" s="54" t="s">
        <v>45</v>
      </c>
      <c r="D32" s="21" t="s">
        <v>21</v>
      </c>
      <c r="E32" s="21"/>
      <c r="F32" s="24" t="s">
        <v>6</v>
      </c>
      <c r="G32" s="24" t="s">
        <v>6</v>
      </c>
      <c r="H32" s="24" t="s">
        <v>6</v>
      </c>
      <c r="I32" s="24" t="s">
        <v>6</v>
      </c>
      <c r="J32" s="24" t="s">
        <v>6</v>
      </c>
      <c r="K32" s="24" t="s">
        <v>6</v>
      </c>
      <c r="L32" s="24" t="s">
        <v>6</v>
      </c>
      <c r="M32" s="10"/>
      <c r="N32" s="10"/>
      <c r="O32" s="1091">
        <f t="shared" si="12"/>
        <v>58.31</v>
      </c>
      <c r="P32" s="1092"/>
      <c r="Q32" s="10"/>
      <c r="R32" s="10"/>
      <c r="S32" s="10"/>
      <c r="T32" s="10"/>
      <c r="U32" s="10"/>
      <c r="V32" s="21" t="s">
        <v>21</v>
      </c>
      <c r="W32" s="25" t="s">
        <v>8</v>
      </c>
      <c r="X32" s="25" t="s">
        <v>8</v>
      </c>
      <c r="Y32" s="25" t="s">
        <v>7</v>
      </c>
      <c r="Z32" s="25" t="s">
        <v>7</v>
      </c>
      <c r="AA32" s="25" t="s">
        <v>7</v>
      </c>
      <c r="AB32" s="25" t="s">
        <v>8</v>
      </c>
      <c r="AC32" s="25" t="s">
        <v>8</v>
      </c>
      <c r="AD32"/>
      <c r="AE32"/>
      <c r="AF32" s="1103">
        <f t="shared" si="13"/>
        <v>33.32</v>
      </c>
      <c r="AG32" s="1104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 spans="3:33" ht="14.5" x14ac:dyDescent="0.35">
      <c r="C33" s="54" t="s">
        <v>46</v>
      </c>
      <c r="D33" s="21" t="s">
        <v>26</v>
      </c>
      <c r="E33" s="21"/>
      <c r="F33" s="24" t="s">
        <v>22</v>
      </c>
      <c r="G33" s="24" t="s">
        <v>22</v>
      </c>
      <c r="H33" s="24" t="s">
        <v>22</v>
      </c>
      <c r="I33" s="24" t="s">
        <v>22</v>
      </c>
      <c r="J33" s="24" t="s">
        <v>22</v>
      </c>
      <c r="K33" s="24" t="s">
        <v>23</v>
      </c>
      <c r="L33" s="24" t="s">
        <v>23</v>
      </c>
      <c r="M33" s="10"/>
      <c r="N33" s="10"/>
      <c r="O33" s="1091">
        <f>8.33*(COUNTIFS(F33:L33,"&lt;&gt;"&amp;"LG"))</f>
        <v>41.65</v>
      </c>
      <c r="P33" s="1092"/>
      <c r="Q33" s="10"/>
      <c r="R33" s="10"/>
      <c r="S33" s="10"/>
      <c r="T33" s="10"/>
      <c r="U33" s="10"/>
      <c r="V33" s="21" t="s">
        <v>26</v>
      </c>
      <c r="W33" s="25" t="s">
        <v>14</v>
      </c>
      <c r="X33" s="25" t="s">
        <v>14</v>
      </c>
      <c r="Y33" s="25" t="s">
        <v>14</v>
      </c>
      <c r="Z33" s="25" t="s">
        <v>14</v>
      </c>
      <c r="AA33" s="25" t="s">
        <v>6</v>
      </c>
      <c r="AB33" s="25" t="s">
        <v>7</v>
      </c>
      <c r="AC33" s="25" t="s">
        <v>7</v>
      </c>
      <c r="AD33"/>
      <c r="AE33"/>
      <c r="AF33" s="1103">
        <f t="shared" si="13"/>
        <v>41.65</v>
      </c>
      <c r="AG33" s="1104"/>
    </row>
    <row r="34" spans="3:33" ht="14.5" x14ac:dyDescent="0.35">
      <c r="C34" s="54"/>
      <c r="D34" s="21"/>
      <c r="E34" s="21"/>
      <c r="F34" s="24"/>
      <c r="G34" s="24"/>
      <c r="H34" s="24"/>
      <c r="I34" s="24"/>
      <c r="J34" s="24"/>
      <c r="K34" s="24"/>
      <c r="L34" s="24"/>
      <c r="M34" s="10"/>
      <c r="N34" s="10"/>
      <c r="O34" s="96"/>
      <c r="P34" s="97"/>
      <c r="Q34" s="10"/>
      <c r="R34" s="10"/>
      <c r="S34" s="10"/>
      <c r="T34" s="10"/>
      <c r="U34" s="10"/>
      <c r="V34" s="21" t="s">
        <v>28</v>
      </c>
      <c r="W34" s="25" t="s">
        <v>7</v>
      </c>
      <c r="X34" s="25" t="s">
        <v>7</v>
      </c>
      <c r="Y34" s="25" t="s">
        <v>7</v>
      </c>
      <c r="Z34" s="25" t="s">
        <v>7</v>
      </c>
      <c r="AA34" s="25" t="s">
        <v>14</v>
      </c>
      <c r="AB34" s="25" t="s">
        <v>14</v>
      </c>
      <c r="AC34" s="25" t="s">
        <v>14</v>
      </c>
      <c r="AD34" s="10"/>
      <c r="AE34" s="10"/>
      <c r="AF34" s="1103">
        <f t="shared" si="13"/>
        <v>24.990000000000002</v>
      </c>
      <c r="AG34" s="1104"/>
    </row>
    <row r="35" spans="3:33" ht="14.5" x14ac:dyDescent="0.35">
      <c r="C35" s="54" t="s">
        <v>47</v>
      </c>
      <c r="D35" s="21" t="s">
        <v>28</v>
      </c>
      <c r="E35" s="21"/>
      <c r="F35" s="24" t="s">
        <v>19</v>
      </c>
      <c r="G35" s="24" t="s">
        <v>19</v>
      </c>
      <c r="H35" s="24" t="s">
        <v>19</v>
      </c>
      <c r="I35" s="24" t="s">
        <v>19</v>
      </c>
      <c r="J35" s="24" t="s">
        <v>19</v>
      </c>
      <c r="K35" s="24" t="s">
        <v>19</v>
      </c>
      <c r="L35" s="24" t="s">
        <v>19</v>
      </c>
      <c r="M35" s="10"/>
      <c r="N35" s="10"/>
      <c r="O35" s="1091">
        <f t="shared" si="12"/>
        <v>58.31</v>
      </c>
      <c r="P35" s="1092"/>
      <c r="Q35" s="10"/>
      <c r="R35" s="10"/>
      <c r="S35" s="10"/>
      <c r="T35" s="10"/>
      <c r="U35" s="10"/>
      <c r="V35" s="21" t="s">
        <v>30</v>
      </c>
      <c r="W35" s="25" t="s">
        <v>19</v>
      </c>
      <c r="X35" s="25" t="s">
        <v>19</v>
      </c>
      <c r="Y35" s="25" t="s">
        <v>19</v>
      </c>
      <c r="Z35" s="25" t="s">
        <v>6</v>
      </c>
      <c r="AA35" s="25" t="s">
        <v>7</v>
      </c>
      <c r="AB35" s="25" t="s">
        <v>7</v>
      </c>
      <c r="AC35" s="25" t="s">
        <v>7</v>
      </c>
      <c r="AD35" s="10"/>
      <c r="AE35" s="10"/>
      <c r="AF35" s="1103">
        <f t="shared" si="13"/>
        <v>33.32</v>
      </c>
      <c r="AG35" s="1104"/>
    </row>
    <row r="36" spans="3:33" ht="14.5" x14ac:dyDescent="0.35">
      <c r="C36" s="54" t="s">
        <v>48</v>
      </c>
      <c r="D36" s="21" t="s">
        <v>30</v>
      </c>
      <c r="E36" s="21"/>
      <c r="F36" s="24" t="s">
        <v>7</v>
      </c>
      <c r="G36" s="24" t="s">
        <v>7</v>
      </c>
      <c r="H36" s="24" t="s">
        <v>7</v>
      </c>
      <c r="I36" s="24" t="s">
        <v>8</v>
      </c>
      <c r="J36" s="24" t="s">
        <v>8</v>
      </c>
      <c r="K36" s="24" t="s">
        <v>8</v>
      </c>
      <c r="L36" s="24" t="s">
        <v>8</v>
      </c>
      <c r="M36" s="10"/>
      <c r="N36" s="10"/>
      <c r="O36" s="1091">
        <f t="shared" si="12"/>
        <v>33.32</v>
      </c>
      <c r="P36" s="1092"/>
      <c r="Q36" s="10"/>
      <c r="R36" s="10"/>
      <c r="S36" s="10"/>
      <c r="T36" s="10"/>
      <c r="U36" s="10"/>
      <c r="V36" s="21" t="s">
        <v>32</v>
      </c>
      <c r="W36" s="25" t="s">
        <v>14</v>
      </c>
      <c r="X36" s="25" t="s">
        <v>14</v>
      </c>
      <c r="Y36" s="25" t="s">
        <v>14</v>
      </c>
      <c r="Z36" s="25" t="s">
        <v>19</v>
      </c>
      <c r="AA36" s="25" t="s">
        <v>19</v>
      </c>
      <c r="AB36" s="25" t="s">
        <v>7</v>
      </c>
      <c r="AC36" s="25" t="s">
        <v>7</v>
      </c>
      <c r="AD36" s="10"/>
      <c r="AE36" s="10"/>
      <c r="AF36" s="1103">
        <f t="shared" si="13"/>
        <v>41.65</v>
      </c>
      <c r="AG36" s="1104"/>
    </row>
    <row r="37" spans="3:33" ht="14.5" x14ac:dyDescent="0.35">
      <c r="C37" s="54" t="s">
        <v>49</v>
      </c>
      <c r="D37" s="21" t="s">
        <v>32</v>
      </c>
      <c r="E37" s="21"/>
      <c r="F37" s="24" t="s">
        <v>8</v>
      </c>
      <c r="G37" s="24" t="s">
        <v>7</v>
      </c>
      <c r="H37" s="24" t="s">
        <v>7</v>
      </c>
      <c r="I37" s="24" t="s">
        <v>7</v>
      </c>
      <c r="J37" s="24" t="s">
        <v>7</v>
      </c>
      <c r="K37" s="24" t="s">
        <v>14</v>
      </c>
      <c r="L37" s="24" t="s">
        <v>14</v>
      </c>
      <c r="M37" s="10"/>
      <c r="N37" s="10"/>
      <c r="O37" s="1091">
        <f t="shared" si="12"/>
        <v>24.990000000000002</v>
      </c>
      <c r="P37" s="1092"/>
      <c r="Q37" s="10"/>
      <c r="R37" s="10"/>
      <c r="S37" s="10"/>
      <c r="T37" s="10"/>
      <c r="U37" s="10"/>
      <c r="V37" s="21" t="s">
        <v>34</v>
      </c>
      <c r="W37" s="25" t="s">
        <v>6</v>
      </c>
      <c r="X37" s="25" t="s">
        <v>6</v>
      </c>
      <c r="Y37" s="25" t="s">
        <v>6</v>
      </c>
      <c r="Z37" s="25" t="s">
        <v>14</v>
      </c>
      <c r="AA37" s="25" t="s">
        <v>14</v>
      </c>
      <c r="AB37" s="25" t="s">
        <v>19</v>
      </c>
      <c r="AC37" s="25" t="s">
        <v>19</v>
      </c>
      <c r="AD37" s="10"/>
      <c r="AE37" s="10"/>
      <c r="AF37" s="1105">
        <f t="shared" si="13"/>
        <v>58.31</v>
      </c>
      <c r="AG37" s="1106"/>
    </row>
    <row r="38" spans="3:33" ht="14.5" x14ac:dyDescent="0.35">
      <c r="C38" s="54" t="s">
        <v>50</v>
      </c>
      <c r="D38" s="21" t="s">
        <v>34</v>
      </c>
      <c r="E38" s="21"/>
      <c r="F38" s="24" t="s">
        <v>14</v>
      </c>
      <c r="G38" s="24" t="s">
        <v>14</v>
      </c>
      <c r="H38" s="24" t="s">
        <v>14</v>
      </c>
      <c r="I38" s="24" t="s">
        <v>14</v>
      </c>
      <c r="J38" s="24" t="s">
        <v>14</v>
      </c>
      <c r="K38" s="24" t="s">
        <v>7</v>
      </c>
      <c r="L38" s="24" t="s">
        <v>7</v>
      </c>
      <c r="M38" s="10"/>
      <c r="N38" s="10"/>
      <c r="O38" s="1093">
        <f t="shared" si="12"/>
        <v>41.65</v>
      </c>
      <c r="P38" s="1094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98"/>
      <c r="AG38"/>
    </row>
    <row r="39" spans="3:33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98"/>
      <c r="AG39"/>
    </row>
    <row r="40" spans="3:33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29" t="s">
        <v>8</v>
      </c>
      <c r="W40" s="61">
        <f t="shared" ref="W40:AC40" si="14">COUNTIFS(W30:W37,"M")</f>
        <v>2</v>
      </c>
      <c r="X40" s="61">
        <f t="shared" si="14"/>
        <v>2</v>
      </c>
      <c r="Y40" s="61">
        <f t="shared" si="14"/>
        <v>2</v>
      </c>
      <c r="Z40" s="61">
        <f t="shared" si="14"/>
        <v>2</v>
      </c>
      <c r="AA40" s="61">
        <f t="shared" si="14"/>
        <v>2</v>
      </c>
      <c r="AB40" s="61">
        <f t="shared" si="14"/>
        <v>1</v>
      </c>
      <c r="AC40" s="99">
        <f t="shared" si="14"/>
        <v>1</v>
      </c>
      <c r="AD40" s="10"/>
      <c r="AE40" s="10"/>
      <c r="AF40" s="1112">
        <f>SUM(W40:AC40)</f>
        <v>12</v>
      </c>
      <c r="AG40" s="1113"/>
    </row>
    <row r="41" spans="3:33" x14ac:dyDescent="0.25">
      <c r="D41" s="29" t="s">
        <v>8</v>
      </c>
      <c r="E41" s="61"/>
      <c r="F41" s="61">
        <f t="shared" ref="F41:L41" si="15">COUNTIFS(F30:F38,"M")</f>
        <v>2</v>
      </c>
      <c r="G41" s="61">
        <f t="shared" si="15"/>
        <v>1</v>
      </c>
      <c r="H41" s="61">
        <f t="shared" si="15"/>
        <v>1</v>
      </c>
      <c r="I41" s="61">
        <f t="shared" si="15"/>
        <v>2</v>
      </c>
      <c r="J41" s="61">
        <f t="shared" si="15"/>
        <v>2</v>
      </c>
      <c r="K41" s="61">
        <f t="shared" si="15"/>
        <v>1</v>
      </c>
      <c r="L41" s="99">
        <f t="shared" si="15"/>
        <v>1</v>
      </c>
      <c r="M41" s="10"/>
      <c r="N41" s="10"/>
      <c r="O41" s="1095">
        <f>SUM(F41:L41)</f>
        <v>10</v>
      </c>
      <c r="P41" s="1096"/>
      <c r="Q41" s="10"/>
      <c r="R41" s="10"/>
      <c r="S41" s="10"/>
      <c r="T41" s="10"/>
      <c r="U41" s="10"/>
      <c r="V41" s="30" t="s">
        <v>14</v>
      </c>
      <c r="W41" s="10">
        <f t="shared" ref="W41:AC41" si="16">COUNTIFS(W30:W37,"T")</f>
        <v>2</v>
      </c>
      <c r="X41" s="10">
        <f t="shared" si="16"/>
        <v>2</v>
      </c>
      <c r="Y41" s="10">
        <f t="shared" si="16"/>
        <v>2</v>
      </c>
      <c r="Z41" s="10">
        <f t="shared" si="16"/>
        <v>2</v>
      </c>
      <c r="AA41" s="10">
        <f t="shared" si="16"/>
        <v>2</v>
      </c>
      <c r="AB41" s="10">
        <f t="shared" si="16"/>
        <v>1</v>
      </c>
      <c r="AC41" s="100">
        <f t="shared" si="16"/>
        <v>1</v>
      </c>
      <c r="AD41" s="10"/>
      <c r="AE41" s="10"/>
      <c r="AF41" s="1114">
        <f t="shared" ref="AF41:AF44" si="17">SUM(W41:AC41)</f>
        <v>12</v>
      </c>
      <c r="AG41" s="1115"/>
    </row>
    <row r="42" spans="3:33" x14ac:dyDescent="0.25">
      <c r="D42" s="30" t="s">
        <v>14</v>
      </c>
      <c r="E42" s="10"/>
      <c r="F42" s="10">
        <f t="shared" ref="F42:L42" si="18">COUNTIFS(F30:F38,"T")</f>
        <v>2</v>
      </c>
      <c r="G42" s="10">
        <f t="shared" si="18"/>
        <v>2</v>
      </c>
      <c r="H42" s="10">
        <f t="shared" si="18"/>
        <v>2</v>
      </c>
      <c r="I42" s="10">
        <f t="shared" si="18"/>
        <v>2</v>
      </c>
      <c r="J42" s="10">
        <f t="shared" si="18"/>
        <v>1</v>
      </c>
      <c r="K42" s="10">
        <f t="shared" si="18"/>
        <v>1</v>
      </c>
      <c r="L42" s="100">
        <f t="shared" si="18"/>
        <v>1</v>
      </c>
      <c r="M42" s="10"/>
      <c r="N42" s="10"/>
      <c r="O42" s="1087">
        <f t="shared" ref="O42:O45" si="19">SUM(F42:L42)</f>
        <v>11</v>
      </c>
      <c r="P42" s="1088"/>
      <c r="Q42" s="10"/>
      <c r="R42" s="10"/>
      <c r="S42" s="10"/>
      <c r="T42" s="10"/>
      <c r="U42" s="10"/>
      <c r="V42" s="30" t="s">
        <v>19</v>
      </c>
      <c r="W42" s="10">
        <f t="shared" ref="W42:AC42" si="20">COUNTIFS(W30:W37,"N")</f>
        <v>1</v>
      </c>
      <c r="X42" s="10">
        <f t="shared" si="20"/>
        <v>1</v>
      </c>
      <c r="Y42" s="10">
        <f t="shared" si="20"/>
        <v>1</v>
      </c>
      <c r="Z42" s="10">
        <f t="shared" si="20"/>
        <v>1</v>
      </c>
      <c r="AA42" s="10">
        <f t="shared" si="20"/>
        <v>1</v>
      </c>
      <c r="AB42" s="10">
        <f t="shared" si="20"/>
        <v>1</v>
      </c>
      <c r="AC42" s="100">
        <f t="shared" si="20"/>
        <v>1</v>
      </c>
      <c r="AD42" s="10"/>
      <c r="AE42" s="10"/>
      <c r="AF42" s="1114">
        <f t="shared" si="17"/>
        <v>7</v>
      </c>
      <c r="AG42" s="1115"/>
    </row>
    <row r="43" spans="3:33" x14ac:dyDescent="0.25">
      <c r="D43" s="30" t="s">
        <v>19</v>
      </c>
      <c r="E43" s="10"/>
      <c r="F43" s="10">
        <f t="shared" ref="F43:L43" si="21">COUNTIFS(F30:F38,"N")</f>
        <v>1</v>
      </c>
      <c r="G43" s="10">
        <f t="shared" si="21"/>
        <v>1</v>
      </c>
      <c r="H43" s="10">
        <f t="shared" si="21"/>
        <v>1</v>
      </c>
      <c r="I43" s="10">
        <f t="shared" si="21"/>
        <v>1</v>
      </c>
      <c r="J43" s="10">
        <f t="shared" si="21"/>
        <v>1</v>
      </c>
      <c r="K43" s="10">
        <f t="shared" si="21"/>
        <v>1</v>
      </c>
      <c r="L43" s="100">
        <f t="shared" si="21"/>
        <v>1</v>
      </c>
      <c r="M43" s="10"/>
      <c r="N43" s="10"/>
      <c r="O43" s="1087">
        <f t="shared" si="19"/>
        <v>7</v>
      </c>
      <c r="P43" s="1088"/>
      <c r="Q43" s="10"/>
      <c r="R43" s="10"/>
      <c r="S43" s="10"/>
      <c r="T43" s="10"/>
      <c r="U43" s="10"/>
      <c r="V43" s="30" t="s">
        <v>6</v>
      </c>
      <c r="W43" s="10">
        <f t="shared" ref="W43:AC43" si="22">COUNTIFS(W30:W37,"D")</f>
        <v>1</v>
      </c>
      <c r="X43" s="10">
        <f t="shared" si="22"/>
        <v>1</v>
      </c>
      <c r="Y43" s="10">
        <f t="shared" si="22"/>
        <v>1</v>
      </c>
      <c r="Z43" s="10">
        <f t="shared" si="22"/>
        <v>1</v>
      </c>
      <c r="AA43" s="10">
        <f t="shared" si="22"/>
        <v>1</v>
      </c>
      <c r="AB43" s="10">
        <f t="shared" si="22"/>
        <v>1</v>
      </c>
      <c r="AC43" s="100">
        <f t="shared" si="22"/>
        <v>1</v>
      </c>
      <c r="AD43" s="10"/>
      <c r="AE43" s="10"/>
      <c r="AF43" s="1114">
        <f t="shared" si="17"/>
        <v>7</v>
      </c>
      <c r="AG43" s="1115"/>
    </row>
    <row r="44" spans="3:33" x14ac:dyDescent="0.25">
      <c r="D44" s="30" t="s">
        <v>6</v>
      </c>
      <c r="E44" s="10"/>
      <c r="F44" s="10">
        <f t="shared" ref="F44:L44" si="23">COUNTIFS(F30:F38,"D")</f>
        <v>1</v>
      </c>
      <c r="G44" s="10">
        <f t="shared" si="23"/>
        <v>1</v>
      </c>
      <c r="H44" s="10">
        <f t="shared" si="23"/>
        <v>1</v>
      </c>
      <c r="I44" s="10">
        <f t="shared" si="23"/>
        <v>1</v>
      </c>
      <c r="J44" s="10">
        <f t="shared" si="23"/>
        <v>1</v>
      </c>
      <c r="K44" s="10">
        <f t="shared" si="23"/>
        <v>1</v>
      </c>
      <c r="L44" s="100">
        <f t="shared" si="23"/>
        <v>1</v>
      </c>
      <c r="M44" s="10"/>
      <c r="N44" s="10"/>
      <c r="O44" s="1087">
        <f t="shared" si="19"/>
        <v>7</v>
      </c>
      <c r="P44" s="1088"/>
      <c r="Q44" s="10"/>
      <c r="R44" s="10"/>
      <c r="S44" s="10"/>
      <c r="T44" s="10"/>
      <c r="U44" s="10"/>
      <c r="V44" s="31" t="s">
        <v>7</v>
      </c>
      <c r="W44" s="62">
        <f t="shared" ref="W44:AC44" si="24">COUNTIFS(W30:W37,"L")</f>
        <v>2</v>
      </c>
      <c r="X44" s="62">
        <f t="shared" si="24"/>
        <v>2</v>
      </c>
      <c r="Y44" s="62">
        <f t="shared" si="24"/>
        <v>2</v>
      </c>
      <c r="Z44" s="62">
        <f t="shared" si="24"/>
        <v>2</v>
      </c>
      <c r="AA44" s="62">
        <f t="shared" si="24"/>
        <v>2</v>
      </c>
      <c r="AB44" s="62">
        <f t="shared" si="24"/>
        <v>4</v>
      </c>
      <c r="AC44" s="101">
        <f t="shared" si="24"/>
        <v>4</v>
      </c>
      <c r="AD44" s="10"/>
      <c r="AE44" s="10"/>
      <c r="AF44" s="1116">
        <f t="shared" si="17"/>
        <v>18</v>
      </c>
      <c r="AG44" s="1117"/>
    </row>
    <row r="45" spans="3:33" x14ac:dyDescent="0.25">
      <c r="D45" s="31" t="s">
        <v>7</v>
      </c>
      <c r="E45" s="62"/>
      <c r="F45" s="62">
        <f t="shared" ref="F45:L45" si="25">COUNTIFS(F30:F38,"L")</f>
        <v>1</v>
      </c>
      <c r="G45" s="62">
        <f t="shared" si="25"/>
        <v>2</v>
      </c>
      <c r="H45" s="62">
        <f t="shared" si="25"/>
        <v>2</v>
      </c>
      <c r="I45" s="62">
        <f t="shared" si="25"/>
        <v>1</v>
      </c>
      <c r="J45" s="62">
        <f t="shared" si="25"/>
        <v>2</v>
      </c>
      <c r="K45" s="62">
        <f t="shared" si="25"/>
        <v>3</v>
      </c>
      <c r="L45" s="101">
        <f t="shared" si="25"/>
        <v>3</v>
      </c>
      <c r="M45" s="10"/>
      <c r="N45" s="10"/>
      <c r="O45" s="1089">
        <f t="shared" si="19"/>
        <v>14</v>
      </c>
      <c r="P45" s="109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</sheetData>
  <mergeCells count="33">
    <mergeCell ref="AF40:AG40"/>
    <mergeCell ref="AF41:AG41"/>
    <mergeCell ref="AF42:AG42"/>
    <mergeCell ref="AF43:AG43"/>
    <mergeCell ref="AF44:AG44"/>
    <mergeCell ref="AF35:AG35"/>
    <mergeCell ref="AF36:AG36"/>
    <mergeCell ref="AF37:AG37"/>
    <mergeCell ref="F3:AK3"/>
    <mergeCell ref="AF30:AG30"/>
    <mergeCell ref="AF31:AG31"/>
    <mergeCell ref="AF32:AG32"/>
    <mergeCell ref="AF33:AG33"/>
    <mergeCell ref="AF34:AG34"/>
    <mergeCell ref="O30:P30"/>
    <mergeCell ref="O31:P31"/>
    <mergeCell ref="O32:P32"/>
    <mergeCell ref="O33:P33"/>
    <mergeCell ref="B2:B3"/>
    <mergeCell ref="V28:AC28"/>
    <mergeCell ref="F1:K1"/>
    <mergeCell ref="C4:C5"/>
    <mergeCell ref="AL3:AQ3"/>
    <mergeCell ref="F28:L28"/>
    <mergeCell ref="O42:P42"/>
    <mergeCell ref="O43:P43"/>
    <mergeCell ref="O44:P44"/>
    <mergeCell ref="O45:P45"/>
    <mergeCell ref="O35:P35"/>
    <mergeCell ref="O36:P36"/>
    <mergeCell ref="O37:P37"/>
    <mergeCell ref="O38:P38"/>
    <mergeCell ref="O41:P41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C386-44D1-44A7-A982-390EF0A57463}">
  <sheetPr>
    <tabColor theme="8" tint="0.79998168889431442"/>
  </sheetPr>
  <dimension ref="B1:AJ43"/>
  <sheetViews>
    <sheetView showGridLines="0" zoomScale="115" zoomScaleNormal="115" workbookViewId="0">
      <pane xSplit="3" ySplit="10" topLeftCell="E11" activePane="bottomRight" state="frozen"/>
      <selection pane="topRight" activeCell="D1" sqref="D1"/>
      <selection pane="bottomLeft" activeCell="A6" sqref="A6"/>
      <selection pane="bottomRight" activeCell="E7" sqref="E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</cols>
  <sheetData>
    <row r="1" spans="2:33" ht="21" customHeight="1" x14ac:dyDescent="0.25">
      <c r="C1" s="10"/>
      <c r="D1" s="1099"/>
      <c r="E1" s="1099"/>
      <c r="F1" s="109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</row>
    <row r="4" spans="2:33" ht="11.25" customHeight="1" x14ac:dyDescent="0.25">
      <c r="B4" s="1100" t="s">
        <v>3</v>
      </c>
      <c r="C4" s="8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15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15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</row>
    <row r="5" spans="2:33" x14ac:dyDescent="0.25">
      <c r="B5" s="1101"/>
      <c r="C5" s="9"/>
      <c r="D5" s="34">
        <v>45536</v>
      </c>
      <c r="E5" s="34">
        <v>45537</v>
      </c>
      <c r="F5" s="34">
        <v>45538</v>
      </c>
      <c r="G5" s="34">
        <v>45539</v>
      </c>
      <c r="H5" s="34">
        <v>45540</v>
      </c>
      <c r="I5" s="34">
        <v>45541</v>
      </c>
      <c r="J5" s="34">
        <v>45542</v>
      </c>
      <c r="K5" s="34">
        <v>45543</v>
      </c>
      <c r="L5" s="34">
        <v>45544</v>
      </c>
      <c r="M5" s="34">
        <v>45545</v>
      </c>
      <c r="N5" s="34">
        <v>45546</v>
      </c>
      <c r="O5" s="34">
        <v>45547</v>
      </c>
      <c r="P5" s="34">
        <v>45548</v>
      </c>
      <c r="Q5" s="34">
        <v>45549</v>
      </c>
      <c r="R5" s="34">
        <v>45550</v>
      </c>
      <c r="S5" s="34">
        <v>45551</v>
      </c>
      <c r="T5" s="34">
        <v>45552</v>
      </c>
      <c r="U5" s="34">
        <v>45553</v>
      </c>
      <c r="V5" s="34">
        <v>45554</v>
      </c>
      <c r="W5" s="34">
        <v>45555</v>
      </c>
      <c r="X5" s="34">
        <v>45556</v>
      </c>
      <c r="Y5" s="34">
        <v>45557</v>
      </c>
      <c r="Z5" s="34">
        <v>45558</v>
      </c>
      <c r="AA5" s="34">
        <v>45559</v>
      </c>
      <c r="AB5" s="34">
        <v>45560</v>
      </c>
      <c r="AC5" s="34">
        <v>45561</v>
      </c>
      <c r="AD5" s="34">
        <v>45562</v>
      </c>
      <c r="AE5" s="34">
        <v>45563</v>
      </c>
      <c r="AF5" s="34">
        <v>45564</v>
      </c>
      <c r="AG5" s="34">
        <v>45565</v>
      </c>
    </row>
    <row r="6" spans="2:33" ht="15" customHeight="1" x14ac:dyDescent="0.25">
      <c r="B6" s="55" t="s">
        <v>17</v>
      </c>
      <c r="C6" s="10" t="s">
        <v>13</v>
      </c>
      <c r="D6" s="147" t="s">
        <v>7</v>
      </c>
      <c r="E6" s="69" t="s">
        <v>8</v>
      </c>
      <c r="F6" s="69" t="s">
        <v>8</v>
      </c>
      <c r="G6" s="69" t="s">
        <v>7</v>
      </c>
      <c r="H6" s="69" t="s">
        <v>7</v>
      </c>
      <c r="I6" s="69" t="s">
        <v>7</v>
      </c>
      <c r="J6" s="115" t="s">
        <v>16</v>
      </c>
      <c r="K6" s="115" t="s">
        <v>16</v>
      </c>
      <c r="L6" s="115" t="s">
        <v>22</v>
      </c>
      <c r="M6" s="115" t="s">
        <v>22</v>
      </c>
      <c r="N6" s="115" t="s">
        <v>22</v>
      </c>
      <c r="O6" s="115" t="s">
        <v>22</v>
      </c>
      <c r="P6" s="115" t="s">
        <v>53</v>
      </c>
      <c r="Q6" s="115" t="s">
        <v>23</v>
      </c>
      <c r="R6" s="115" t="s">
        <v>23</v>
      </c>
      <c r="S6" s="115" t="s">
        <v>16</v>
      </c>
      <c r="T6" s="115" t="s">
        <v>16</v>
      </c>
      <c r="U6" s="115" t="s">
        <v>16</v>
      </c>
      <c r="V6" s="115" t="s">
        <v>16</v>
      </c>
      <c r="W6" s="115" t="s">
        <v>16</v>
      </c>
      <c r="X6" s="70" t="s">
        <v>6</v>
      </c>
      <c r="Y6" s="71" t="s">
        <v>6</v>
      </c>
      <c r="Z6" s="69" t="s">
        <v>7</v>
      </c>
      <c r="AA6" s="69" t="s">
        <v>7</v>
      </c>
      <c r="AB6" s="69" t="s">
        <v>8</v>
      </c>
      <c r="AC6" s="69" t="s">
        <v>8</v>
      </c>
      <c r="AD6" s="69" t="s">
        <v>8</v>
      </c>
      <c r="AE6" s="142" t="s">
        <v>7</v>
      </c>
      <c r="AF6" s="143" t="s">
        <v>7</v>
      </c>
      <c r="AG6" s="69" t="s">
        <v>8</v>
      </c>
    </row>
    <row r="7" spans="2:33" ht="15" customHeight="1" x14ac:dyDescent="0.25">
      <c r="B7" s="55" t="s">
        <v>73</v>
      </c>
      <c r="C7" s="10" t="s">
        <v>18</v>
      </c>
      <c r="D7" s="77" t="s">
        <v>7</v>
      </c>
      <c r="E7" s="114" t="s">
        <v>4</v>
      </c>
      <c r="F7" s="114" t="s">
        <v>4</v>
      </c>
      <c r="G7" s="114" t="s">
        <v>4</v>
      </c>
      <c r="H7" s="69" t="s">
        <v>14</v>
      </c>
      <c r="I7" s="132" t="s">
        <v>6</v>
      </c>
      <c r="J7" s="70" t="s">
        <v>7</v>
      </c>
      <c r="K7" s="71" t="s">
        <v>7</v>
      </c>
      <c r="L7" s="69" t="s">
        <v>8</v>
      </c>
      <c r="M7" s="69" t="s">
        <v>8</v>
      </c>
      <c r="N7" s="69" t="s">
        <v>8</v>
      </c>
      <c r="O7" s="69" t="s">
        <v>8</v>
      </c>
      <c r="P7" s="69" t="s">
        <v>8</v>
      </c>
      <c r="Q7" s="131" t="s">
        <v>6</v>
      </c>
      <c r="R7" s="130" t="s">
        <v>6</v>
      </c>
      <c r="S7" s="147" t="s">
        <v>7</v>
      </c>
      <c r="T7" s="147" t="s">
        <v>7</v>
      </c>
      <c r="U7" s="147" t="s">
        <v>8</v>
      </c>
      <c r="V7" s="147" t="s">
        <v>8</v>
      </c>
      <c r="W7" s="147" t="s">
        <v>8</v>
      </c>
      <c r="X7" s="70" t="s">
        <v>7</v>
      </c>
      <c r="Y7" s="71" t="s">
        <v>7</v>
      </c>
      <c r="Z7" s="69" t="s">
        <v>8</v>
      </c>
      <c r="AA7" s="69" t="s">
        <v>8</v>
      </c>
      <c r="AB7" s="69" t="s">
        <v>7</v>
      </c>
      <c r="AC7" s="69" t="s">
        <v>7</v>
      </c>
      <c r="AD7" s="69" t="s">
        <v>7</v>
      </c>
      <c r="AE7" s="70" t="s">
        <v>8</v>
      </c>
      <c r="AF7" s="71" t="s">
        <v>8</v>
      </c>
      <c r="AG7" s="111" t="s">
        <v>14</v>
      </c>
    </row>
    <row r="8" spans="2:33" ht="15" customHeight="1" x14ac:dyDescent="0.25">
      <c r="B8" s="55" t="s">
        <v>20</v>
      </c>
      <c r="C8" s="10" t="s">
        <v>21</v>
      </c>
      <c r="D8" s="77" t="s">
        <v>16</v>
      </c>
      <c r="E8" s="114" t="s">
        <v>77</v>
      </c>
      <c r="F8" s="114" t="s">
        <v>77</v>
      </c>
      <c r="G8" s="114" t="s">
        <v>77</v>
      </c>
      <c r="H8" s="114" t="s">
        <v>77</v>
      </c>
      <c r="I8" s="114" t="s">
        <v>77</v>
      </c>
      <c r="J8" s="132" t="s">
        <v>6</v>
      </c>
      <c r="K8" s="132" t="s">
        <v>6</v>
      </c>
      <c r="L8" s="69" t="s">
        <v>7</v>
      </c>
      <c r="M8" s="69" t="s">
        <v>7</v>
      </c>
      <c r="N8" s="69" t="s">
        <v>8</v>
      </c>
      <c r="O8" s="69" t="s">
        <v>8</v>
      </c>
      <c r="P8" s="69" t="s">
        <v>8</v>
      </c>
      <c r="Q8" s="131" t="s">
        <v>7</v>
      </c>
      <c r="R8" s="130" t="s">
        <v>7</v>
      </c>
      <c r="S8" s="69" t="s">
        <v>8</v>
      </c>
      <c r="T8" s="69" t="s">
        <v>8</v>
      </c>
      <c r="U8" s="69" t="s">
        <v>8</v>
      </c>
      <c r="V8" s="147" t="s">
        <v>7</v>
      </c>
      <c r="W8" s="147" t="s">
        <v>7</v>
      </c>
      <c r="X8" s="115" t="s">
        <v>16</v>
      </c>
      <c r="Y8" s="115" t="s">
        <v>16</v>
      </c>
      <c r="Z8" s="115" t="s">
        <v>22</v>
      </c>
      <c r="AA8" s="115" t="s">
        <v>22</v>
      </c>
      <c r="AB8" s="115" t="s">
        <v>22</v>
      </c>
      <c r="AC8" s="115" t="s">
        <v>22</v>
      </c>
      <c r="AD8" s="115" t="s">
        <v>53</v>
      </c>
      <c r="AE8" s="115" t="s">
        <v>23</v>
      </c>
      <c r="AF8" s="115" t="s">
        <v>23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130" t="s">
        <v>6</v>
      </c>
      <c r="E9" s="147" t="s">
        <v>7</v>
      </c>
      <c r="F9" s="147" t="s">
        <v>7</v>
      </c>
      <c r="G9" s="147" t="s">
        <v>8</v>
      </c>
      <c r="H9" s="147" t="s">
        <v>8</v>
      </c>
      <c r="I9" s="147" t="s">
        <v>8</v>
      </c>
      <c r="J9" s="131" t="s">
        <v>7</v>
      </c>
      <c r="K9" s="130" t="s">
        <v>7</v>
      </c>
      <c r="L9" s="147" t="s">
        <v>8</v>
      </c>
      <c r="M9" s="147" t="s">
        <v>8</v>
      </c>
      <c r="N9" s="147" t="s">
        <v>7</v>
      </c>
      <c r="O9" s="147" t="s">
        <v>7</v>
      </c>
      <c r="P9" s="147" t="s">
        <v>7</v>
      </c>
      <c r="Q9" s="131" t="s">
        <v>8</v>
      </c>
      <c r="R9" s="130" t="s">
        <v>8</v>
      </c>
      <c r="S9" s="147" t="s">
        <v>14</v>
      </c>
      <c r="T9" s="147" t="s">
        <v>14</v>
      </c>
      <c r="U9" s="147" t="s">
        <v>14</v>
      </c>
      <c r="V9" s="147" t="s">
        <v>14</v>
      </c>
      <c r="W9" s="132" t="s">
        <v>6</v>
      </c>
      <c r="X9" s="131" t="s">
        <v>7</v>
      </c>
      <c r="Y9" s="130" t="s">
        <v>7</v>
      </c>
      <c r="Z9" s="147" t="s">
        <v>8</v>
      </c>
      <c r="AA9" s="147" t="s">
        <v>8</v>
      </c>
      <c r="AB9" s="147" t="s">
        <v>8</v>
      </c>
      <c r="AC9" s="147" t="s">
        <v>8</v>
      </c>
      <c r="AD9" s="147" t="s">
        <v>8</v>
      </c>
      <c r="AE9" s="132" t="s">
        <v>6</v>
      </c>
      <c r="AF9" s="132" t="s">
        <v>6</v>
      </c>
      <c r="AG9" s="147" t="s">
        <v>7</v>
      </c>
    </row>
    <row r="10" spans="2:33" ht="17.25" customHeight="1" thickBot="1" x14ac:dyDescent="0.3">
      <c r="B10" s="55" t="s">
        <v>82</v>
      </c>
      <c r="C10" s="10" t="s">
        <v>28</v>
      </c>
      <c r="D10" s="143" t="s">
        <v>7</v>
      </c>
      <c r="E10" s="389" t="s">
        <v>19</v>
      </c>
      <c r="F10" s="389" t="s">
        <v>19</v>
      </c>
      <c r="G10" s="389" t="s">
        <v>19</v>
      </c>
      <c r="H10" s="145" t="s">
        <v>19</v>
      </c>
      <c r="I10" s="145" t="s">
        <v>19</v>
      </c>
      <c r="J10" s="142" t="s">
        <v>7</v>
      </c>
      <c r="K10" s="143" t="s">
        <v>7</v>
      </c>
      <c r="L10" s="140" t="s">
        <v>6</v>
      </c>
      <c r="M10" s="140" t="s">
        <v>6</v>
      </c>
      <c r="N10" s="140" t="s">
        <v>6</v>
      </c>
      <c r="O10" s="141" t="s">
        <v>14</v>
      </c>
      <c r="P10" s="141" t="s">
        <v>14</v>
      </c>
      <c r="Q10" s="395" t="s">
        <v>7</v>
      </c>
      <c r="R10" s="395" t="s">
        <v>7</v>
      </c>
      <c r="S10" s="144" t="s">
        <v>7</v>
      </c>
      <c r="T10" s="144" t="s">
        <v>7</v>
      </c>
      <c r="U10" s="144" t="s">
        <v>7</v>
      </c>
      <c r="V10" s="144" t="s">
        <v>7</v>
      </c>
      <c r="W10" s="141" t="s">
        <v>14</v>
      </c>
      <c r="X10" s="418" t="s">
        <v>19</v>
      </c>
      <c r="Y10" s="418" t="s">
        <v>19</v>
      </c>
      <c r="Z10" s="145" t="s">
        <v>19</v>
      </c>
      <c r="AA10" s="145" t="s">
        <v>19</v>
      </c>
      <c r="AB10" s="145" t="s">
        <v>19</v>
      </c>
      <c r="AC10" s="418" t="s">
        <v>19</v>
      </c>
      <c r="AD10" s="418" t="s">
        <v>19</v>
      </c>
      <c r="AE10" s="419" t="s">
        <v>7</v>
      </c>
      <c r="AF10" s="419" t="s">
        <v>7</v>
      </c>
      <c r="AG10" s="420" t="s">
        <v>19</v>
      </c>
    </row>
    <row r="11" spans="2:33" ht="17.25" customHeight="1" x14ac:dyDescent="0.25">
      <c r="B11" s="55" t="s">
        <v>81</v>
      </c>
      <c r="C11" s="10" t="s">
        <v>61</v>
      </c>
      <c r="D11" s="133" t="s">
        <v>7</v>
      </c>
      <c r="E11" s="134" t="s">
        <v>6</v>
      </c>
      <c r="F11" s="134" t="s">
        <v>6</v>
      </c>
      <c r="G11" s="134" t="s">
        <v>6</v>
      </c>
      <c r="H11" s="135" t="s">
        <v>14</v>
      </c>
      <c r="I11" s="135" t="s">
        <v>14</v>
      </c>
      <c r="J11" s="387" t="s">
        <v>7</v>
      </c>
      <c r="K11" s="137" t="s">
        <v>19</v>
      </c>
      <c r="L11" s="138" t="s">
        <v>7</v>
      </c>
      <c r="M11" s="138" t="s">
        <v>7</v>
      </c>
      <c r="N11" s="138" t="s">
        <v>7</v>
      </c>
      <c r="O11" s="138" t="s">
        <v>7</v>
      </c>
      <c r="P11" s="135" t="s">
        <v>14</v>
      </c>
      <c r="Q11" s="136" t="s">
        <v>14</v>
      </c>
      <c r="R11" s="137" t="s">
        <v>14</v>
      </c>
      <c r="S11" s="139" t="s">
        <v>19</v>
      </c>
      <c r="T11" s="139" t="s">
        <v>19</v>
      </c>
      <c r="U11" s="139" t="s">
        <v>19</v>
      </c>
      <c r="V11" s="134" t="s">
        <v>6</v>
      </c>
      <c r="W11" s="138" t="s">
        <v>7</v>
      </c>
      <c r="X11" s="136" t="s">
        <v>7</v>
      </c>
      <c r="Y11" s="388" t="s">
        <v>14</v>
      </c>
      <c r="Z11" s="388" t="s">
        <v>19</v>
      </c>
      <c r="AA11" s="419" t="s">
        <v>7</v>
      </c>
      <c r="AB11" s="419" t="s">
        <v>7</v>
      </c>
      <c r="AC11" s="139" t="s">
        <v>19</v>
      </c>
      <c r="AD11" s="139" t="s">
        <v>19</v>
      </c>
      <c r="AE11" s="136" t="s">
        <v>7</v>
      </c>
      <c r="AF11" s="388" t="s">
        <v>19</v>
      </c>
      <c r="AG11" s="177" t="s">
        <v>6</v>
      </c>
    </row>
    <row r="12" spans="2:33" ht="15" customHeight="1" x14ac:dyDescent="0.25">
      <c r="B12" s="55" t="s">
        <v>56</v>
      </c>
      <c r="C12" s="10" t="s">
        <v>34</v>
      </c>
      <c r="D12" s="151" t="s">
        <v>19</v>
      </c>
      <c r="E12" s="152" t="s">
        <v>7</v>
      </c>
      <c r="F12" s="152" t="s">
        <v>7</v>
      </c>
      <c r="G12" s="152" t="s">
        <v>7</v>
      </c>
      <c r="H12" s="152" t="s">
        <v>7</v>
      </c>
      <c r="I12" s="149" t="s">
        <v>14</v>
      </c>
      <c r="J12" s="150" t="s">
        <v>14</v>
      </c>
      <c r="K12" s="151" t="s">
        <v>14</v>
      </c>
      <c r="L12" s="153" t="s">
        <v>19</v>
      </c>
      <c r="M12" s="153" t="s">
        <v>19</v>
      </c>
      <c r="N12" s="153" t="s">
        <v>19</v>
      </c>
      <c r="O12" s="148" t="s">
        <v>6</v>
      </c>
      <c r="P12" s="152" t="s">
        <v>7</v>
      </c>
      <c r="Q12" s="396" t="s">
        <v>19</v>
      </c>
      <c r="R12" s="396" t="s">
        <v>19</v>
      </c>
      <c r="S12" s="114" t="s">
        <v>68</v>
      </c>
      <c r="T12" s="149" t="s">
        <v>14</v>
      </c>
      <c r="U12" s="149" t="s">
        <v>14</v>
      </c>
      <c r="V12" s="153" t="s">
        <v>19</v>
      </c>
      <c r="W12" s="153" t="s">
        <v>19</v>
      </c>
      <c r="X12" s="388" t="s">
        <v>14</v>
      </c>
      <c r="Y12" s="151" t="s">
        <v>7</v>
      </c>
      <c r="Z12" s="148" t="s">
        <v>6</v>
      </c>
      <c r="AA12" s="388" t="s">
        <v>6</v>
      </c>
      <c r="AB12" s="148" t="s">
        <v>6</v>
      </c>
      <c r="AC12" s="176" t="s">
        <v>14</v>
      </c>
      <c r="AD12" s="396" t="s">
        <v>7</v>
      </c>
      <c r="AE12" s="150" t="s">
        <v>19</v>
      </c>
      <c r="AF12" s="396" t="s">
        <v>7</v>
      </c>
      <c r="AG12" s="152" t="s">
        <v>7</v>
      </c>
    </row>
    <row r="13" spans="2:33" ht="15" customHeight="1" x14ac:dyDescent="0.25">
      <c r="B13" s="55" t="s">
        <v>62</v>
      </c>
      <c r="C13" s="10" t="s">
        <v>63</v>
      </c>
      <c r="D13" s="125" t="s">
        <v>14</v>
      </c>
      <c r="E13" s="389" t="s">
        <v>14</v>
      </c>
      <c r="F13" s="389" t="s">
        <v>14</v>
      </c>
      <c r="G13" s="389" t="s">
        <v>14</v>
      </c>
      <c r="H13" s="126" t="s">
        <v>6</v>
      </c>
      <c r="I13" s="129" t="s">
        <v>7</v>
      </c>
      <c r="J13" s="388" t="s">
        <v>19</v>
      </c>
      <c r="K13" s="125" t="s">
        <v>7</v>
      </c>
      <c r="L13" s="127" t="s">
        <v>14</v>
      </c>
      <c r="M13" s="127" t="s">
        <v>14</v>
      </c>
      <c r="N13" s="127" t="s">
        <v>14</v>
      </c>
      <c r="O13" s="153" t="s">
        <v>19</v>
      </c>
      <c r="P13" s="153" t="s">
        <v>19</v>
      </c>
      <c r="Q13" s="150" t="s">
        <v>7</v>
      </c>
      <c r="R13" s="151" t="s">
        <v>7</v>
      </c>
      <c r="S13" s="126" t="s">
        <v>6</v>
      </c>
      <c r="T13" s="126" t="s">
        <v>6</v>
      </c>
      <c r="U13" s="126" t="s">
        <v>6</v>
      </c>
      <c r="V13" s="127" t="s">
        <v>14</v>
      </c>
      <c r="W13" s="127" t="s">
        <v>14</v>
      </c>
      <c r="X13" s="388" t="s">
        <v>19</v>
      </c>
      <c r="Y13" s="388" t="s">
        <v>19</v>
      </c>
      <c r="Z13" s="129" t="s">
        <v>7</v>
      </c>
      <c r="AA13" s="129" t="s">
        <v>7</v>
      </c>
      <c r="AB13" s="388" t="s">
        <v>19</v>
      </c>
      <c r="AC13" s="129" t="s">
        <v>7</v>
      </c>
      <c r="AD13" s="127" t="s">
        <v>14</v>
      </c>
      <c r="AE13" s="128" t="s">
        <v>14</v>
      </c>
      <c r="AF13" s="125" t="s">
        <v>14</v>
      </c>
      <c r="AG13" s="388" t="s">
        <v>19</v>
      </c>
    </row>
    <row r="14" spans="2:33" ht="16.149999999999999" customHeight="1" x14ac:dyDescent="0.25">
      <c r="B14" s="55" t="s">
        <v>55</v>
      </c>
      <c r="C14" s="10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3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6</v>
      </c>
      <c r="U18" s="53">
        <f t="shared" si="0"/>
        <v>7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6</v>
      </c>
      <c r="AA18" s="53">
        <f t="shared" si="0"/>
        <v>5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53">
        <f t="shared" si="0"/>
        <v>4</v>
      </c>
      <c r="AF18" s="53">
        <f t="shared" ref="AF18:AG18" si="1">SUM(AF19:AF22)</f>
        <v>4</v>
      </c>
      <c r="AG18" s="53">
        <f t="shared" si="1"/>
        <v>6</v>
      </c>
    </row>
    <row r="19" spans="2:33" ht="11.1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3</v>
      </c>
      <c r="V19" s="81">
        <f t="shared" si="2"/>
        <v>2</v>
      </c>
      <c r="W19" s="81">
        <f t="shared" si="2"/>
        <v>2</v>
      </c>
      <c r="X19" s="81">
        <f t="shared" si="2"/>
        <v>1</v>
      </c>
      <c r="Y19" s="81">
        <f t="shared" si="2"/>
        <v>1</v>
      </c>
      <c r="Z19" s="81">
        <f t="shared" si="2"/>
        <v>2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1.1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1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1.15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2</v>
      </c>
      <c r="Y21" s="87">
        <f t="shared" si="4"/>
        <v>2</v>
      </c>
      <c r="Z21" s="87">
        <f t="shared" si="4"/>
        <v>2</v>
      </c>
      <c r="AA21" s="87">
        <f t="shared" si="4"/>
        <v>1</v>
      </c>
      <c r="AB21" s="87">
        <f t="shared" si="4"/>
        <v>2</v>
      </c>
      <c r="AC21" s="87">
        <f t="shared" si="4"/>
        <v>2</v>
      </c>
      <c r="AD21" s="87">
        <f t="shared" si="4"/>
        <v>2</v>
      </c>
      <c r="AE21" s="87">
        <f t="shared" si="4"/>
        <v>1</v>
      </c>
      <c r="AF21" s="87">
        <f t="shared" si="4"/>
        <v>1</v>
      </c>
      <c r="AG21" s="87">
        <f t="shared" si="4"/>
        <v>2</v>
      </c>
    </row>
    <row r="22" spans="2:33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0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</row>
    <row r="23" spans="2:33" x14ac:dyDescent="0.25">
      <c r="C23" s="21" t="s">
        <v>7</v>
      </c>
      <c r="D23" s="92">
        <f>COUNTIFS(D$6:D$13,"L")+COUNTIFS(D$6:D$13,"LG")+COUNTIFS(D$6:D$13,"P")</f>
        <v>4</v>
      </c>
      <c r="E23" s="92">
        <f>COUNTIFS(E$6:E$13,"L")+COUNTIFS(E$6:E$13,"LG")+COUNTIFS(E$6:E$13,"P")</f>
        <v>2</v>
      </c>
      <c r="F23" s="92">
        <f t="shared" ref="F23:AG23" si="6">COUNTIFS(F$6:F$13,"L")+COUNTIFS(F$6:F$13,"LG")+COUNTIFS(F$6:F$13,"P")</f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4</v>
      </c>
      <c r="K23" s="92">
        <f t="shared" si="6"/>
        <v>4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4</v>
      </c>
      <c r="R23" s="92">
        <f t="shared" si="6"/>
        <v>4</v>
      </c>
      <c r="S23" s="92">
        <f>COUNTIFS(S$6:S$13,"L")+COUNTIFS(S$6:S$13,"LG")+COUNTIFS(S$6:S$13,"P")</f>
        <v>3</v>
      </c>
      <c r="T23" s="92">
        <f t="shared" si="6"/>
        <v>2</v>
      </c>
      <c r="U23" s="92">
        <f t="shared" si="6"/>
        <v>1</v>
      </c>
      <c r="V23" s="92">
        <f t="shared" si="6"/>
        <v>2</v>
      </c>
      <c r="W23" s="92">
        <f t="shared" si="6"/>
        <v>2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3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4</v>
      </c>
      <c r="AF23" s="92">
        <f t="shared" si="6"/>
        <v>4</v>
      </c>
      <c r="AG23" s="92">
        <f t="shared" si="6"/>
        <v>2</v>
      </c>
    </row>
    <row r="24" spans="2:33" x14ac:dyDescent="0.25">
      <c r="C24" s="21" t="s">
        <v>4</v>
      </c>
      <c r="D24" s="94">
        <f t="shared" ref="D24:AG24" si="7">COUNTIFS(D$6:D$13,"V")</f>
        <v>0</v>
      </c>
      <c r="E24" s="94">
        <f t="shared" si="7"/>
        <v>1</v>
      </c>
      <c r="F24" s="94">
        <f t="shared" si="7"/>
        <v>1</v>
      </c>
      <c r="G24" s="94">
        <f t="shared" si="7"/>
        <v>1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 t="shared" si="7"/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4">
        <f t="shared" si="7"/>
        <v>0</v>
      </c>
      <c r="Z24" s="94">
        <f t="shared" si="7"/>
        <v>0</v>
      </c>
      <c r="AA24" s="94">
        <f t="shared" si="7"/>
        <v>0</v>
      </c>
      <c r="AB24" s="94">
        <f t="shared" si="7"/>
        <v>0</v>
      </c>
      <c r="AC24" s="94">
        <f t="shared" si="7"/>
        <v>0</v>
      </c>
      <c r="AD24" s="94">
        <f t="shared" si="7"/>
        <v>0</v>
      </c>
      <c r="AE24" s="94">
        <f t="shared" si="7"/>
        <v>0</v>
      </c>
      <c r="AF24" s="94">
        <f t="shared" si="7"/>
        <v>0</v>
      </c>
      <c r="AG24" s="94">
        <f t="shared" si="7"/>
        <v>0</v>
      </c>
    </row>
    <row r="25" spans="2:33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3" x14ac:dyDescent="0.25">
      <c r="C29" s="10"/>
      <c r="D29" s="10"/>
      <c r="E29" s="21" t="s">
        <v>13</v>
      </c>
      <c r="F29" s="69" t="s">
        <v>8</v>
      </c>
      <c r="G29" s="69" t="s">
        <v>8</v>
      </c>
      <c r="H29" s="69" t="s">
        <v>8</v>
      </c>
      <c r="I29" s="69" t="s">
        <v>8</v>
      </c>
      <c r="J29" s="69" t="s">
        <v>8</v>
      </c>
      <c r="K29" s="70" t="s">
        <v>6</v>
      </c>
      <c r="L29" s="71" t="s">
        <v>6</v>
      </c>
      <c r="M29"/>
      <c r="N29"/>
      <c r="O29" s="1108">
        <f>8.33*(COUNTIFS(F29:L29,"&lt;&gt;"&amp;"L",F29:L29,"&lt;&gt;"&amp;"D"))+8*(COUNTIFS(F29:L29,"="&amp;"D"))</f>
        <v>57.65</v>
      </c>
      <c r="P29" s="1109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3" x14ac:dyDescent="0.25">
      <c r="C30" s="10"/>
      <c r="D30" s="10"/>
      <c r="E30" s="21" t="s">
        <v>18</v>
      </c>
      <c r="F30" s="69" t="s">
        <v>7</v>
      </c>
      <c r="G30" s="69" t="s">
        <v>7</v>
      </c>
      <c r="H30" s="69" t="s">
        <v>8</v>
      </c>
      <c r="I30" s="69" t="s">
        <v>8</v>
      </c>
      <c r="J30" s="69" t="s">
        <v>8</v>
      </c>
      <c r="K30" s="70" t="s">
        <v>7</v>
      </c>
      <c r="L30" s="71" t="s">
        <v>7</v>
      </c>
      <c r="M30"/>
      <c r="N30"/>
      <c r="O30" s="1108">
        <f t="shared" ref="O30:O36" si="8">8.33*(COUNTIFS(F30:L30,"&lt;&gt;"&amp;"L",F30:L30,"&lt;&gt;"&amp;"D"))+8*(COUNTIFS(F30:L30,"="&amp;"D"))</f>
        <v>24.990000000000002</v>
      </c>
      <c r="P30" s="110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3" x14ac:dyDescent="0.25">
      <c r="C31" s="10"/>
      <c r="D31" s="10"/>
      <c r="E31" s="21" t="s">
        <v>21</v>
      </c>
      <c r="F31" s="69" t="s">
        <v>8</v>
      </c>
      <c r="G31" s="69" t="s">
        <v>8</v>
      </c>
      <c r="H31" s="69" t="s">
        <v>7</v>
      </c>
      <c r="I31" s="69" t="s">
        <v>7</v>
      </c>
      <c r="J31" s="69" t="s">
        <v>7</v>
      </c>
      <c r="K31" s="70" t="s">
        <v>8</v>
      </c>
      <c r="L31" s="71" t="s">
        <v>8</v>
      </c>
      <c r="M31"/>
      <c r="N31"/>
      <c r="O31" s="1108">
        <f t="shared" si="8"/>
        <v>33.32</v>
      </c>
      <c r="P31" s="110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3" x14ac:dyDescent="0.25">
      <c r="C32" s="10"/>
      <c r="D32" s="10"/>
      <c r="E32" s="21" t="s">
        <v>26</v>
      </c>
      <c r="F32" s="69" t="s">
        <v>14</v>
      </c>
      <c r="G32" s="69" t="s">
        <v>14</v>
      </c>
      <c r="H32" s="69" t="s">
        <v>14</v>
      </c>
      <c r="I32" s="69" t="s">
        <v>14</v>
      </c>
      <c r="J32" s="69" t="s">
        <v>6</v>
      </c>
      <c r="K32" s="70" t="s">
        <v>7</v>
      </c>
      <c r="L32" s="71" t="s">
        <v>7</v>
      </c>
      <c r="M32"/>
      <c r="N32"/>
      <c r="O32" s="1108">
        <f t="shared" si="8"/>
        <v>41.32</v>
      </c>
      <c r="P32" s="110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6" s="5" customFormat="1" x14ac:dyDescent="0.25">
      <c r="B33"/>
      <c r="C33" s="10"/>
      <c r="D33" s="10"/>
      <c r="E33" s="21" t="s">
        <v>28</v>
      </c>
      <c r="F33" s="77" t="s">
        <v>7</v>
      </c>
      <c r="G33" s="77" t="s">
        <v>7</v>
      </c>
      <c r="H33" s="77" t="s">
        <v>7</v>
      </c>
      <c r="I33" s="77" t="s">
        <v>7</v>
      </c>
      <c r="J33" s="77" t="s">
        <v>14</v>
      </c>
      <c r="K33" s="70" t="s">
        <v>14</v>
      </c>
      <c r="L33" s="71" t="s">
        <v>14</v>
      </c>
      <c r="M33" s="10"/>
      <c r="N33" s="10"/>
      <c r="O33" s="1108">
        <f t="shared" si="8"/>
        <v>24.990000000000002</v>
      </c>
      <c r="P33" s="110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/>
      <c r="AD33"/>
      <c r="AE33" s="10"/>
      <c r="AF33" s="10"/>
      <c r="AG33" s="10"/>
      <c r="AH33" s="10"/>
      <c r="AI33" s="10"/>
      <c r="AJ33" s="10"/>
    </row>
    <row r="34" spans="2:36" s="5" customFormat="1" x14ac:dyDescent="0.25">
      <c r="B34"/>
      <c r="C34" s="10"/>
      <c r="D34" s="10"/>
      <c r="E34" s="21" t="s">
        <v>30</v>
      </c>
      <c r="F34" s="77" t="s">
        <v>19</v>
      </c>
      <c r="G34" s="77" t="s">
        <v>19</v>
      </c>
      <c r="H34" s="77" t="s">
        <v>19</v>
      </c>
      <c r="I34" s="77" t="s">
        <v>6</v>
      </c>
      <c r="J34" s="77" t="s">
        <v>7</v>
      </c>
      <c r="K34" s="70" t="s">
        <v>7</v>
      </c>
      <c r="L34" s="71" t="s">
        <v>7</v>
      </c>
      <c r="M34" s="10"/>
      <c r="N34" s="10"/>
      <c r="O34" s="1108">
        <f t="shared" si="8"/>
        <v>32.99</v>
      </c>
      <c r="P34" s="110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</row>
    <row r="35" spans="2:36" s="5" customFormat="1" x14ac:dyDescent="0.25">
      <c r="B35"/>
      <c r="C35" s="10"/>
      <c r="D35" s="10"/>
      <c r="E35" s="21" t="s">
        <v>32</v>
      </c>
      <c r="F35" s="77" t="s">
        <v>14</v>
      </c>
      <c r="G35" s="77" t="s">
        <v>14</v>
      </c>
      <c r="H35" s="77" t="s">
        <v>14</v>
      </c>
      <c r="I35" s="77" t="s">
        <v>19</v>
      </c>
      <c r="J35" s="77" t="s">
        <v>19</v>
      </c>
      <c r="K35" s="70" t="s">
        <v>7</v>
      </c>
      <c r="L35" s="71" t="s">
        <v>7</v>
      </c>
      <c r="M35" s="10"/>
      <c r="N35" s="10"/>
      <c r="O35" s="1108">
        <f t="shared" si="8"/>
        <v>41.65</v>
      </c>
      <c r="P35" s="110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</row>
    <row r="36" spans="2:36" s="5" customFormat="1" x14ac:dyDescent="0.25">
      <c r="B36"/>
      <c r="C36" s="10"/>
      <c r="D36" s="10"/>
      <c r="E36" s="21" t="s">
        <v>34</v>
      </c>
      <c r="F36" s="77" t="s">
        <v>6</v>
      </c>
      <c r="G36" s="77" t="s">
        <v>6</v>
      </c>
      <c r="H36" s="77" t="s">
        <v>6</v>
      </c>
      <c r="I36" s="77" t="s">
        <v>14</v>
      </c>
      <c r="J36" s="77" t="s">
        <v>14</v>
      </c>
      <c r="K36" s="70" t="s">
        <v>19</v>
      </c>
      <c r="L36" s="71" t="s">
        <v>19</v>
      </c>
      <c r="M36" s="10"/>
      <c r="N36" s="10"/>
      <c r="O36" s="1118">
        <f t="shared" si="8"/>
        <v>57.32</v>
      </c>
      <c r="P36" s="1119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</row>
    <row r="37" spans="2:36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98"/>
      <c r="P37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</row>
    <row r="38" spans="2:36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</row>
    <row r="39" spans="2:36" s="5" customFormat="1" x14ac:dyDescent="0.25">
      <c r="B39"/>
      <c r="C39" s="10"/>
      <c r="D39" s="10"/>
      <c r="E39" s="29" t="s">
        <v>8</v>
      </c>
      <c r="F39" s="61">
        <f t="shared" ref="F39:L39" si="9">COUNTIFS(F29:F36,"M")</f>
        <v>2</v>
      </c>
      <c r="G39" s="61">
        <f t="shared" si="9"/>
        <v>2</v>
      </c>
      <c r="H39" s="61">
        <f t="shared" si="9"/>
        <v>2</v>
      </c>
      <c r="I39" s="61">
        <f t="shared" si="9"/>
        <v>2</v>
      </c>
      <c r="J39" s="61">
        <f t="shared" si="9"/>
        <v>2</v>
      </c>
      <c r="K39" s="61">
        <f t="shared" si="9"/>
        <v>1</v>
      </c>
      <c r="L39" s="99">
        <f t="shared" si="9"/>
        <v>1</v>
      </c>
      <c r="M39" s="10"/>
      <c r="N39" s="10"/>
      <c r="O39" s="1112">
        <f>SUM(F39:L39)</f>
        <v>12</v>
      </c>
      <c r="P39" s="1113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</row>
    <row r="40" spans="2:36" s="5" customFormat="1" x14ac:dyDescent="0.25">
      <c r="B40"/>
      <c r="C40" s="10"/>
      <c r="D40" s="10"/>
      <c r="E40" s="30" t="s">
        <v>14</v>
      </c>
      <c r="F40" s="10">
        <f t="shared" ref="F40:L40" si="10">COUNTIFS(F29:F36,"T")</f>
        <v>2</v>
      </c>
      <c r="G40" s="10">
        <f t="shared" si="10"/>
        <v>2</v>
      </c>
      <c r="H40" s="10">
        <f t="shared" si="10"/>
        <v>2</v>
      </c>
      <c r="I40" s="10">
        <f t="shared" si="10"/>
        <v>2</v>
      </c>
      <c r="J40" s="10">
        <f t="shared" si="10"/>
        <v>2</v>
      </c>
      <c r="K40" s="10">
        <f t="shared" si="10"/>
        <v>1</v>
      </c>
      <c r="L40" s="100">
        <f t="shared" si="10"/>
        <v>1</v>
      </c>
      <c r="M40" s="10"/>
      <c r="N40" s="10"/>
      <c r="O40" s="1114">
        <f t="shared" ref="O40:O43" si="11">SUM(F40:L40)</f>
        <v>12</v>
      </c>
      <c r="P40" s="111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</row>
    <row r="41" spans="2:36" s="5" customFormat="1" x14ac:dyDescent="0.25">
      <c r="B41"/>
      <c r="C41" s="10"/>
      <c r="D41" s="10"/>
      <c r="E41" s="30" t="s">
        <v>19</v>
      </c>
      <c r="F41" s="10">
        <f t="shared" ref="F41:L41" si="12">COUNTIFS(F29:F36,"N")</f>
        <v>1</v>
      </c>
      <c r="G41" s="10">
        <f t="shared" si="12"/>
        <v>1</v>
      </c>
      <c r="H41" s="10">
        <f t="shared" si="12"/>
        <v>1</v>
      </c>
      <c r="I41" s="10">
        <f t="shared" si="12"/>
        <v>1</v>
      </c>
      <c r="J41" s="10">
        <f t="shared" si="12"/>
        <v>1</v>
      </c>
      <c r="K41" s="10">
        <f t="shared" si="12"/>
        <v>1</v>
      </c>
      <c r="L41" s="100">
        <f t="shared" si="12"/>
        <v>1</v>
      </c>
      <c r="M41" s="10"/>
      <c r="N41" s="10"/>
      <c r="O41" s="1114">
        <f t="shared" si="11"/>
        <v>7</v>
      </c>
      <c r="P41" s="111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</row>
    <row r="42" spans="2:36" s="5" customFormat="1" x14ac:dyDescent="0.25">
      <c r="B42"/>
      <c r="C42" s="10"/>
      <c r="D42" s="10"/>
      <c r="E42" s="30" t="s">
        <v>6</v>
      </c>
      <c r="F42" s="10">
        <f t="shared" ref="F42:L42" si="13">COUNTIFS(F29:F36,"D")</f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10">
        <f t="shared" si="13"/>
        <v>1</v>
      </c>
      <c r="K42" s="10">
        <f t="shared" si="13"/>
        <v>1</v>
      </c>
      <c r="L42" s="100">
        <f t="shared" si="13"/>
        <v>1</v>
      </c>
      <c r="M42" s="10"/>
      <c r="N42" s="10"/>
      <c r="O42" s="1114">
        <f t="shared" si="11"/>
        <v>7</v>
      </c>
      <c r="P42" s="111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</row>
    <row r="43" spans="2:36" s="5" customFormat="1" x14ac:dyDescent="0.25">
      <c r="B43"/>
      <c r="C43" s="10"/>
      <c r="D43" s="10"/>
      <c r="E43" s="31" t="s">
        <v>7</v>
      </c>
      <c r="F43" s="62">
        <f t="shared" ref="F43:L43" si="14">COUNTIFS(F29:F36,"L")</f>
        <v>2</v>
      </c>
      <c r="G43" s="62">
        <f t="shared" si="14"/>
        <v>2</v>
      </c>
      <c r="H43" s="62">
        <f t="shared" si="14"/>
        <v>2</v>
      </c>
      <c r="I43" s="62">
        <f t="shared" si="14"/>
        <v>2</v>
      </c>
      <c r="J43" s="62">
        <f t="shared" si="14"/>
        <v>2</v>
      </c>
      <c r="K43" s="62">
        <f t="shared" si="14"/>
        <v>4</v>
      </c>
      <c r="L43" s="101">
        <f t="shared" si="14"/>
        <v>4</v>
      </c>
      <c r="M43" s="10"/>
      <c r="N43" s="10"/>
      <c r="O43" s="1116">
        <f t="shared" si="11"/>
        <v>18</v>
      </c>
      <c r="P43" s="111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</row>
  </sheetData>
  <mergeCells count="16">
    <mergeCell ref="O40:P40"/>
    <mergeCell ref="O41:P41"/>
    <mergeCell ref="O42:P42"/>
    <mergeCell ref="O43:P43"/>
    <mergeCell ref="O32:P32"/>
    <mergeCell ref="O33:P33"/>
    <mergeCell ref="O34:P34"/>
    <mergeCell ref="O35:P35"/>
    <mergeCell ref="O36:P36"/>
    <mergeCell ref="O39:P39"/>
    <mergeCell ref="O31:P31"/>
    <mergeCell ref="D1:F1"/>
    <mergeCell ref="D3:AD3"/>
    <mergeCell ref="B4:B5"/>
    <mergeCell ref="O29:P29"/>
    <mergeCell ref="O30:P30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E42D-2DB8-4EC8-8913-D28D07453F16}">
  <dimension ref="A1:D8"/>
  <sheetViews>
    <sheetView workbookViewId="0">
      <selection activeCell="D10" sqref="D10"/>
    </sheetView>
  </sheetViews>
  <sheetFormatPr baseColWidth="10" defaultColWidth="10.7265625" defaultRowHeight="12.5" x14ac:dyDescent="0.25"/>
  <cols>
    <col min="2" max="2" width="23.26953125" bestFit="1" customWidth="1"/>
    <col min="4" max="4" width="45.7265625" customWidth="1"/>
  </cols>
  <sheetData>
    <row r="1" spans="1:4" x14ac:dyDescent="0.25">
      <c r="A1" s="3" t="s">
        <v>83</v>
      </c>
    </row>
    <row r="4" spans="1:4" ht="13" x14ac:dyDescent="0.25">
      <c r="B4" s="63" t="s">
        <v>84</v>
      </c>
      <c r="C4" s="64" t="s">
        <v>85</v>
      </c>
    </row>
    <row r="5" spans="1:4" s="66" customFormat="1" x14ac:dyDescent="0.25">
      <c r="B5" s="63" t="s">
        <v>86</v>
      </c>
      <c r="C5" s="65">
        <v>645173481</v>
      </c>
      <c r="D5" s="67"/>
    </row>
    <row r="6" spans="1:4" s="66" customFormat="1" ht="16.5" customHeight="1" x14ac:dyDescent="0.25">
      <c r="B6" s="63" t="s">
        <v>87</v>
      </c>
      <c r="C6" s="65">
        <v>671511886</v>
      </c>
      <c r="D6" s="67"/>
    </row>
    <row r="7" spans="1:4" s="66" customFormat="1" x14ac:dyDescent="0.25">
      <c r="B7" s="63" t="s">
        <v>88</v>
      </c>
      <c r="C7" s="65">
        <v>618583723</v>
      </c>
    </row>
    <row r="8" spans="1:4" s="66" customFormat="1" x14ac:dyDescent="0.25">
      <c r="B8" s="63" t="s">
        <v>89</v>
      </c>
      <c r="C8" s="65">
        <v>651846609</v>
      </c>
    </row>
  </sheetData>
  <pageMargins left="0.7" right="0.7" top="0.75" bottom="0.75" header="0.3" footer="0.3"/>
  <headerFooter>
    <oddHeader>&amp;L&amp;"Calibri"&amp;10&amp;K000000 Confidential&amp;1#_x000D_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92EF-1EF4-48B0-B2C6-D8E7552A72E0}">
  <sheetPr>
    <tabColor theme="0"/>
  </sheetPr>
  <dimension ref="B1:AM45"/>
  <sheetViews>
    <sheetView showGridLines="0" zoomScale="115" zoomScaleNormal="115" workbookViewId="0">
      <pane xSplit="3" ySplit="5" topLeftCell="W6" activePane="bottomRight" state="frozen"/>
      <selection pane="topRight" activeCell="D1" sqref="D1"/>
      <selection pane="bottomLeft" activeCell="A6" sqref="A6"/>
      <selection pane="bottomRight" activeCell="AF2" sqref="AF2:AG14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5" width="4.26953125" style="5" customWidth="1"/>
    <col min="26" max="33" width="4.26953125" customWidth="1"/>
    <col min="34" max="34" width="3.453125" customWidth="1"/>
  </cols>
  <sheetData>
    <row r="1" spans="2:33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3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749"/>
    </row>
    <row r="3" spans="2:33" ht="10.5" customHeight="1" x14ac:dyDescent="0.3">
      <c r="B3" s="239"/>
      <c r="C3" s="24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1"/>
      <c r="AF3" s="1120"/>
      <c r="AG3" s="1121"/>
    </row>
    <row r="4" spans="2:33" ht="11.25" customHeight="1" x14ac:dyDescent="0.25">
      <c r="B4" s="1122" t="s">
        <v>3</v>
      </c>
      <c r="C4" s="241"/>
      <c r="D4" s="15" t="s">
        <v>4</v>
      </c>
      <c r="E4" s="16" t="s">
        <v>5</v>
      </c>
      <c r="F4" s="16" t="s">
        <v>6</v>
      </c>
      <c r="G4" s="15" t="s">
        <v>7</v>
      </c>
      <c r="H4" s="15" t="s">
        <v>8</v>
      </c>
      <c r="I4" s="15" t="s">
        <v>9</v>
      </c>
      <c r="J4" s="15" t="s">
        <v>10</v>
      </c>
      <c r="K4" s="15" t="s">
        <v>4</v>
      </c>
      <c r="L4" s="16" t="s">
        <v>5</v>
      </c>
      <c r="M4" s="16" t="s">
        <v>6</v>
      </c>
      <c r="N4" s="15" t="s">
        <v>7</v>
      </c>
      <c r="O4" s="15" t="s">
        <v>8</v>
      </c>
      <c r="P4" s="15" t="s">
        <v>9</v>
      </c>
      <c r="Q4" s="15" t="s">
        <v>10</v>
      </c>
      <c r="R4" s="15" t="s">
        <v>4</v>
      </c>
      <c r="S4" s="16" t="s">
        <v>5</v>
      </c>
      <c r="T4" s="16" t="s">
        <v>6</v>
      </c>
      <c r="U4" s="15" t="s">
        <v>7</v>
      </c>
      <c r="V4" s="15" t="s">
        <v>8</v>
      </c>
      <c r="W4" s="15" t="s">
        <v>9</v>
      </c>
      <c r="X4" s="15" t="s">
        <v>10</v>
      </c>
      <c r="Y4" s="15" t="s">
        <v>4</v>
      </c>
      <c r="Z4" s="16" t="s">
        <v>5</v>
      </c>
      <c r="AA4" s="16" t="s">
        <v>6</v>
      </c>
      <c r="AB4" s="15" t="s">
        <v>7</v>
      </c>
      <c r="AC4" s="15" t="s">
        <v>8</v>
      </c>
      <c r="AD4" s="15" t="s">
        <v>9</v>
      </c>
      <c r="AE4" s="178" t="s">
        <v>10</v>
      </c>
      <c r="AF4" s="15" t="s">
        <v>4</v>
      </c>
      <c r="AG4" s="750" t="s">
        <v>5</v>
      </c>
    </row>
    <row r="5" spans="2:33" ht="13.5" customHeight="1" thickBot="1" x14ac:dyDescent="0.3">
      <c r="B5" s="1122"/>
      <c r="C5" s="241"/>
      <c r="D5" s="268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268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292">
        <v>30</v>
      </c>
    </row>
    <row r="6" spans="2:33" ht="15" customHeight="1" x14ac:dyDescent="0.25">
      <c r="B6" s="244" t="s">
        <v>17</v>
      </c>
      <c r="C6" s="245" t="s">
        <v>13</v>
      </c>
      <c r="D6" s="300" t="s">
        <v>23</v>
      </c>
      <c r="E6" s="201" t="s">
        <v>16</v>
      </c>
      <c r="F6" s="201" t="s">
        <v>16</v>
      </c>
      <c r="G6" s="201" t="s">
        <v>22</v>
      </c>
      <c r="H6" s="201" t="s">
        <v>22</v>
      </c>
      <c r="I6" s="201" t="s">
        <v>22</v>
      </c>
      <c r="J6" s="201" t="s">
        <v>22</v>
      </c>
      <c r="K6" s="201" t="s">
        <v>53</v>
      </c>
      <c r="L6" s="480" t="s">
        <v>23</v>
      </c>
      <c r="M6" s="115" t="s">
        <v>23</v>
      </c>
      <c r="N6" s="115" t="s">
        <v>16</v>
      </c>
      <c r="O6" s="115" t="s">
        <v>16</v>
      </c>
      <c r="P6" s="115" t="s">
        <v>16</v>
      </c>
      <c r="Q6" s="115" t="s">
        <v>16</v>
      </c>
      <c r="R6" s="115" t="s">
        <v>16</v>
      </c>
      <c r="S6" s="203" t="s">
        <v>6</v>
      </c>
      <c r="T6" s="203" t="s">
        <v>6</v>
      </c>
      <c r="U6" s="202" t="s">
        <v>7</v>
      </c>
      <c r="V6" s="202" t="s">
        <v>7</v>
      </c>
      <c r="W6" s="202" t="s">
        <v>8</v>
      </c>
      <c r="X6" s="202" t="s">
        <v>8</v>
      </c>
      <c r="Y6" s="202" t="s">
        <v>8</v>
      </c>
      <c r="Z6" s="304" t="s">
        <v>7</v>
      </c>
      <c r="AA6" s="549" t="s">
        <v>7</v>
      </c>
      <c r="AB6" s="438" t="s">
        <v>8</v>
      </c>
      <c r="AC6" s="438" t="s">
        <v>8</v>
      </c>
      <c r="AD6" s="167" t="s">
        <v>7</v>
      </c>
      <c r="AE6" s="69" t="s">
        <v>7</v>
      </c>
      <c r="AF6" s="69" t="s">
        <v>7</v>
      </c>
      <c r="AG6" s="751" t="s">
        <v>16</v>
      </c>
    </row>
    <row r="7" spans="2:33" ht="15" customHeight="1" thickBot="1" x14ac:dyDescent="0.3">
      <c r="B7" s="244" t="s">
        <v>73</v>
      </c>
      <c r="C7" s="245" t="s">
        <v>18</v>
      </c>
      <c r="D7" s="301" t="s">
        <v>6</v>
      </c>
      <c r="E7" s="70" t="s">
        <v>7</v>
      </c>
      <c r="F7" s="71" t="s">
        <v>7</v>
      </c>
      <c r="G7" s="69" t="s">
        <v>8</v>
      </c>
      <c r="H7" s="69" t="s">
        <v>8</v>
      </c>
      <c r="I7" s="69" t="s">
        <v>8</v>
      </c>
      <c r="J7" s="69" t="s">
        <v>8</v>
      </c>
      <c r="K7" s="69" t="s">
        <v>8</v>
      </c>
      <c r="L7" s="301" t="s">
        <v>6</v>
      </c>
      <c r="M7" s="132" t="s">
        <v>6</v>
      </c>
      <c r="N7" s="147" t="s">
        <v>7</v>
      </c>
      <c r="O7" s="147" t="s">
        <v>7</v>
      </c>
      <c r="P7" s="147" t="s">
        <v>8</v>
      </c>
      <c r="Q7" s="147" t="s">
        <v>8</v>
      </c>
      <c r="R7" s="147" t="s">
        <v>8</v>
      </c>
      <c r="S7" s="70" t="s">
        <v>7</v>
      </c>
      <c r="T7" s="71" t="s">
        <v>7</v>
      </c>
      <c r="U7" s="69" t="s">
        <v>8</v>
      </c>
      <c r="V7" s="69" t="s">
        <v>8</v>
      </c>
      <c r="W7" s="69" t="s">
        <v>7</v>
      </c>
      <c r="X7" s="69" t="s">
        <v>7</v>
      </c>
      <c r="Y7" s="69" t="s">
        <v>7</v>
      </c>
      <c r="Z7" s="70" t="s">
        <v>8</v>
      </c>
      <c r="AA7" s="71" t="s">
        <v>8</v>
      </c>
      <c r="AB7" s="217" t="s">
        <v>14</v>
      </c>
      <c r="AC7" s="217" t="s">
        <v>14</v>
      </c>
      <c r="AD7" s="217" t="s">
        <v>14</v>
      </c>
      <c r="AE7" s="218" t="s">
        <v>14</v>
      </c>
      <c r="AF7" s="126" t="s">
        <v>6</v>
      </c>
      <c r="AG7" s="752" t="s">
        <v>7</v>
      </c>
    </row>
    <row r="8" spans="2:33" ht="15" customHeight="1" x14ac:dyDescent="0.25">
      <c r="B8" s="244" t="s">
        <v>20</v>
      </c>
      <c r="C8" s="245" t="s">
        <v>21</v>
      </c>
      <c r="D8" s="301" t="s">
        <v>7</v>
      </c>
      <c r="E8" s="132" t="s">
        <v>6</v>
      </c>
      <c r="F8" s="132" t="s">
        <v>6</v>
      </c>
      <c r="G8" s="69" t="s">
        <v>7</v>
      </c>
      <c r="H8" s="69" t="s">
        <v>7</v>
      </c>
      <c r="I8" s="69" t="s">
        <v>8</v>
      </c>
      <c r="J8" s="69" t="s">
        <v>8</v>
      </c>
      <c r="K8" s="69" t="s">
        <v>8</v>
      </c>
      <c r="L8" s="320" t="s">
        <v>7</v>
      </c>
      <c r="M8" s="316" t="s">
        <v>7</v>
      </c>
      <c r="N8" s="147" t="s">
        <v>8</v>
      </c>
      <c r="O8" s="147" t="s">
        <v>8</v>
      </c>
      <c r="P8" s="147" t="s">
        <v>7</v>
      </c>
      <c r="Q8" s="147" t="s">
        <v>7</v>
      </c>
      <c r="R8" s="147" t="s">
        <v>7</v>
      </c>
      <c r="S8" s="115" t="s">
        <v>16</v>
      </c>
      <c r="T8" s="115" t="s">
        <v>16</v>
      </c>
      <c r="U8" s="115" t="s">
        <v>22</v>
      </c>
      <c r="V8" s="115" t="s">
        <v>22</v>
      </c>
      <c r="W8" s="115" t="s">
        <v>22</v>
      </c>
      <c r="X8" s="115" t="s">
        <v>22</v>
      </c>
      <c r="Y8" s="115" t="s">
        <v>53</v>
      </c>
      <c r="Z8" s="201" t="s">
        <v>23</v>
      </c>
      <c r="AA8" s="201" t="s">
        <v>23</v>
      </c>
      <c r="AB8" s="532" t="s">
        <v>77</v>
      </c>
      <c r="AC8" s="532" t="s">
        <v>77</v>
      </c>
      <c r="AD8" s="115" t="s">
        <v>16</v>
      </c>
      <c r="AE8" s="115" t="s">
        <v>16</v>
      </c>
      <c r="AF8" s="115" t="s">
        <v>16</v>
      </c>
      <c r="AG8" s="753" t="s">
        <v>6</v>
      </c>
    </row>
    <row r="9" spans="2:33" ht="15" customHeight="1" x14ac:dyDescent="0.25">
      <c r="B9" s="244" t="s">
        <v>66</v>
      </c>
      <c r="C9" s="245" t="s">
        <v>26</v>
      </c>
      <c r="D9" s="302" t="s">
        <v>8</v>
      </c>
      <c r="E9" s="131" t="s">
        <v>7</v>
      </c>
      <c r="F9" s="130" t="s">
        <v>7</v>
      </c>
      <c r="G9" s="147" t="s">
        <v>8</v>
      </c>
      <c r="H9" s="147" t="s">
        <v>8</v>
      </c>
      <c r="I9" s="147" t="s">
        <v>7</v>
      </c>
      <c r="J9" s="147" t="s">
        <v>7</v>
      </c>
      <c r="K9" s="147" t="s">
        <v>7</v>
      </c>
      <c r="L9" s="302" t="s">
        <v>8</v>
      </c>
      <c r="M9" s="130" t="s">
        <v>8</v>
      </c>
      <c r="N9" s="147" t="s">
        <v>14</v>
      </c>
      <c r="O9" s="147" t="s">
        <v>14</v>
      </c>
      <c r="P9" s="147" t="s">
        <v>14</v>
      </c>
      <c r="Q9" s="532" t="s">
        <v>4</v>
      </c>
      <c r="R9" s="126" t="s">
        <v>6</v>
      </c>
      <c r="S9" s="548" t="s">
        <v>7</v>
      </c>
      <c r="T9" s="130" t="s">
        <v>7</v>
      </c>
      <c r="U9" s="147" t="s">
        <v>8</v>
      </c>
      <c r="V9" s="147" t="s">
        <v>8</v>
      </c>
      <c r="W9" s="147" t="s">
        <v>8</v>
      </c>
      <c r="X9" s="532" t="s">
        <v>4</v>
      </c>
      <c r="Y9" s="532" t="s">
        <v>4</v>
      </c>
      <c r="Z9" s="132" t="s">
        <v>6</v>
      </c>
      <c r="AA9" s="132" t="s">
        <v>6</v>
      </c>
      <c r="AB9" s="147" t="s">
        <v>7</v>
      </c>
      <c r="AC9" s="147" t="s">
        <v>7</v>
      </c>
      <c r="AD9" s="532" t="s">
        <v>4</v>
      </c>
      <c r="AE9" s="532" t="s">
        <v>4</v>
      </c>
      <c r="AF9" s="532" t="s">
        <v>4</v>
      </c>
      <c r="AG9" s="754" t="s">
        <v>7</v>
      </c>
    </row>
    <row r="10" spans="2:33" ht="17.25" customHeight="1" x14ac:dyDescent="0.25">
      <c r="B10" s="252" t="s">
        <v>90</v>
      </c>
      <c r="C10" s="253" t="s">
        <v>28</v>
      </c>
      <c r="D10" s="303" t="s">
        <v>19</v>
      </c>
      <c r="E10" s="304" t="s">
        <v>7</v>
      </c>
      <c r="F10" s="305" t="s">
        <v>7</v>
      </c>
      <c r="G10" s="306" t="s">
        <v>6</v>
      </c>
      <c r="H10" s="307" t="s">
        <v>6</v>
      </c>
      <c r="I10" s="307" t="s">
        <v>6</v>
      </c>
      <c r="J10" s="308" t="s">
        <v>14</v>
      </c>
      <c r="K10" s="308" t="s">
        <v>14</v>
      </c>
      <c r="L10" s="303" t="s">
        <v>19</v>
      </c>
      <c r="M10" s="309" t="s">
        <v>19</v>
      </c>
      <c r="N10" s="310" t="s">
        <v>7</v>
      </c>
      <c r="O10" s="310" t="s">
        <v>7</v>
      </c>
      <c r="P10" s="310" t="s">
        <v>7</v>
      </c>
      <c r="Q10" s="310" t="s">
        <v>7</v>
      </c>
      <c r="R10" s="315" t="s">
        <v>14</v>
      </c>
      <c r="S10" s="304" t="s">
        <v>14</v>
      </c>
      <c r="T10" s="305" t="s">
        <v>14</v>
      </c>
      <c r="U10" s="310" t="s">
        <v>19</v>
      </c>
      <c r="V10" s="310" t="s">
        <v>19</v>
      </c>
      <c r="W10" s="310" t="s">
        <v>19</v>
      </c>
      <c r="X10" s="311" t="s">
        <v>6</v>
      </c>
      <c r="Y10" s="310" t="s">
        <v>7</v>
      </c>
      <c r="Z10" s="304" t="s">
        <v>7</v>
      </c>
      <c r="AA10" s="305" t="s">
        <v>7</v>
      </c>
      <c r="AB10" s="308" t="s">
        <v>14</v>
      </c>
      <c r="AC10" s="310" t="s">
        <v>14</v>
      </c>
      <c r="AD10" s="310" t="s">
        <v>14</v>
      </c>
      <c r="AE10" s="308" t="s">
        <v>19</v>
      </c>
      <c r="AF10" s="308" t="s">
        <v>19</v>
      </c>
      <c r="AG10" s="755" t="s">
        <v>7</v>
      </c>
    </row>
    <row r="11" spans="2:33" ht="16.5" customHeight="1" x14ac:dyDescent="0.25">
      <c r="B11" s="254" t="s">
        <v>91</v>
      </c>
      <c r="C11" s="255" t="s">
        <v>30</v>
      </c>
      <c r="D11" s="312" t="s">
        <v>14</v>
      </c>
      <c r="E11" s="313" t="s">
        <v>19</v>
      </c>
      <c r="F11" s="314" t="s">
        <v>19</v>
      </c>
      <c r="G11" s="93" t="s">
        <v>7</v>
      </c>
      <c r="H11" s="315" t="s">
        <v>7</v>
      </c>
      <c r="I11" s="315" t="s">
        <v>7</v>
      </c>
      <c r="J11" s="315" t="s">
        <v>7</v>
      </c>
      <c r="K11" s="315" t="s">
        <v>14</v>
      </c>
      <c r="L11" s="312" t="s">
        <v>14</v>
      </c>
      <c r="M11" s="316" t="s">
        <v>14</v>
      </c>
      <c r="N11" s="315" t="s">
        <v>19</v>
      </c>
      <c r="O11" s="315" t="s">
        <v>19</v>
      </c>
      <c r="P11" s="315" t="s">
        <v>19</v>
      </c>
      <c r="Q11" s="317" t="s">
        <v>6</v>
      </c>
      <c r="R11" s="315" t="s">
        <v>7</v>
      </c>
      <c r="S11" s="313" t="s">
        <v>7</v>
      </c>
      <c r="T11" s="314" t="s">
        <v>7</v>
      </c>
      <c r="U11" s="318" t="s">
        <v>14</v>
      </c>
      <c r="V11" s="315" t="s">
        <v>14</v>
      </c>
      <c r="W11" s="315" t="s">
        <v>14</v>
      </c>
      <c r="X11" s="518" t="s">
        <v>14</v>
      </c>
      <c r="Y11" s="518" t="s">
        <v>14</v>
      </c>
      <c r="Z11" s="313" t="s">
        <v>7</v>
      </c>
      <c r="AA11" s="314" t="s">
        <v>7</v>
      </c>
      <c r="AB11" s="319" t="s">
        <v>6</v>
      </c>
      <c r="AC11" s="319" t="s">
        <v>6</v>
      </c>
      <c r="AD11" s="319" t="s">
        <v>6</v>
      </c>
      <c r="AE11" s="518" t="s">
        <v>7</v>
      </c>
      <c r="AF11" s="318" t="s">
        <v>14</v>
      </c>
      <c r="AG11" s="756" t="s">
        <v>19</v>
      </c>
    </row>
    <row r="12" spans="2:33" ht="15" customHeight="1" x14ac:dyDescent="0.25">
      <c r="B12" s="256" t="s">
        <v>92</v>
      </c>
      <c r="C12" s="255" t="s">
        <v>32</v>
      </c>
      <c r="D12" s="320" t="s">
        <v>7</v>
      </c>
      <c r="E12" s="313" t="s">
        <v>14</v>
      </c>
      <c r="F12" s="314" t="s">
        <v>14</v>
      </c>
      <c r="G12" s="93" t="s">
        <v>19</v>
      </c>
      <c r="H12" s="315" t="s">
        <v>19</v>
      </c>
      <c r="I12" s="315" t="s">
        <v>19</v>
      </c>
      <c r="J12" s="317" t="s">
        <v>6</v>
      </c>
      <c r="K12" s="315" t="s">
        <v>7</v>
      </c>
      <c r="L12" s="320" t="s">
        <v>7</v>
      </c>
      <c r="M12" s="316" t="s">
        <v>7</v>
      </c>
      <c r="N12" s="318" t="s">
        <v>14</v>
      </c>
      <c r="O12" s="315" t="s">
        <v>14</v>
      </c>
      <c r="P12" s="315" t="s">
        <v>14</v>
      </c>
      <c r="Q12" s="318" t="s">
        <v>19</v>
      </c>
      <c r="R12" s="318" t="s">
        <v>19</v>
      </c>
      <c r="S12" s="313" t="s">
        <v>7</v>
      </c>
      <c r="T12" s="314" t="s">
        <v>7</v>
      </c>
      <c r="U12" s="319" t="s">
        <v>6</v>
      </c>
      <c r="V12" s="319" t="s">
        <v>6</v>
      </c>
      <c r="W12" s="319" t="s">
        <v>6</v>
      </c>
      <c r="X12" s="518" t="s">
        <v>19</v>
      </c>
      <c r="Y12" s="518" t="s">
        <v>19</v>
      </c>
      <c r="Z12" s="313" t="s">
        <v>19</v>
      </c>
      <c r="AA12" s="314" t="s">
        <v>19</v>
      </c>
      <c r="AB12" s="315" t="s">
        <v>7</v>
      </c>
      <c r="AC12" s="315" t="s">
        <v>7</v>
      </c>
      <c r="AD12" s="315" t="s">
        <v>7</v>
      </c>
      <c r="AE12" s="315" t="s">
        <v>7</v>
      </c>
      <c r="AF12" s="315" t="s">
        <v>14</v>
      </c>
      <c r="AG12" s="756" t="s">
        <v>14</v>
      </c>
    </row>
    <row r="13" spans="2:33" ht="15" customHeight="1" x14ac:dyDescent="0.25">
      <c r="B13" s="257" t="s">
        <v>93</v>
      </c>
      <c r="C13" s="258" t="s">
        <v>34</v>
      </c>
      <c r="D13" s="321" t="s">
        <v>7</v>
      </c>
      <c r="E13" s="322" t="s">
        <v>7</v>
      </c>
      <c r="F13" s="323" t="s">
        <v>7</v>
      </c>
      <c r="G13" s="324" t="s">
        <v>14</v>
      </c>
      <c r="H13" s="325" t="s">
        <v>14</v>
      </c>
      <c r="I13" s="325" t="s">
        <v>14</v>
      </c>
      <c r="J13" s="326" t="s">
        <v>19</v>
      </c>
      <c r="K13" s="326" t="s">
        <v>19</v>
      </c>
      <c r="L13" s="321" t="s">
        <v>7</v>
      </c>
      <c r="M13" s="323" t="s">
        <v>7</v>
      </c>
      <c r="N13" s="327" t="s">
        <v>6</v>
      </c>
      <c r="O13" s="328" t="s">
        <v>6</v>
      </c>
      <c r="P13" s="328" t="s">
        <v>6</v>
      </c>
      <c r="Q13" s="326" t="s">
        <v>14</v>
      </c>
      <c r="R13" s="326" t="s">
        <v>14</v>
      </c>
      <c r="S13" s="322" t="s">
        <v>19</v>
      </c>
      <c r="T13" s="329" t="s">
        <v>19</v>
      </c>
      <c r="U13" s="325" t="s">
        <v>7</v>
      </c>
      <c r="V13" s="325" t="s">
        <v>7</v>
      </c>
      <c r="W13" s="325" t="s">
        <v>7</v>
      </c>
      <c r="X13" s="325" t="s">
        <v>7</v>
      </c>
      <c r="Y13" s="325" t="s">
        <v>14</v>
      </c>
      <c r="Z13" s="322" t="s">
        <v>14</v>
      </c>
      <c r="AA13" s="329" t="s">
        <v>14</v>
      </c>
      <c r="AB13" s="325" t="s">
        <v>19</v>
      </c>
      <c r="AC13" s="325" t="s">
        <v>19</v>
      </c>
      <c r="AD13" s="325" t="s">
        <v>19</v>
      </c>
      <c r="AE13" s="330" t="s">
        <v>6</v>
      </c>
      <c r="AF13" s="325" t="s">
        <v>7</v>
      </c>
      <c r="AG13" s="757" t="s">
        <v>7</v>
      </c>
    </row>
    <row r="14" spans="2:33" ht="16.149999999999999" customHeight="1" x14ac:dyDescent="0.25">
      <c r="B14" s="246" t="s">
        <v>55</v>
      </c>
      <c r="C14" s="207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758"/>
    </row>
    <row r="15" spans="2:33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3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6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53">
        <f t="shared" si="0"/>
        <v>5</v>
      </c>
      <c r="R18" s="53">
        <f t="shared" si="0"/>
        <v>6</v>
      </c>
      <c r="S18" s="53">
        <f t="shared" si="0"/>
        <v>4</v>
      </c>
      <c r="T18" s="53">
        <f t="shared" si="0"/>
        <v>4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5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4</v>
      </c>
      <c r="AF18" s="53">
        <f t="shared" si="0"/>
        <v>5</v>
      </c>
      <c r="AG18" s="53">
        <f t="shared" si="0"/>
        <v>4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1</v>
      </c>
      <c r="F19" s="81">
        <f t="shared" si="1"/>
        <v>1</v>
      </c>
      <c r="G19" s="81">
        <f t="shared" si="1"/>
        <v>2</v>
      </c>
      <c r="H19" s="81">
        <f t="shared" si="1"/>
        <v>2</v>
      </c>
      <c r="I19" s="81">
        <f t="shared" si="1"/>
        <v>2</v>
      </c>
      <c r="J19" s="81">
        <f t="shared" si="1"/>
        <v>2</v>
      </c>
      <c r="K19" s="81">
        <f t="shared" si="1"/>
        <v>2</v>
      </c>
      <c r="L19" s="81">
        <f t="shared" si="1"/>
        <v>1</v>
      </c>
      <c r="M19" s="81">
        <f t="shared" si="1"/>
        <v>1</v>
      </c>
      <c r="N19" s="81">
        <f t="shared" si="1"/>
        <v>2</v>
      </c>
      <c r="O19" s="81">
        <f t="shared" si="1"/>
        <v>2</v>
      </c>
      <c r="P19" s="81">
        <f t="shared" si="1"/>
        <v>2</v>
      </c>
      <c r="Q19" s="81">
        <f t="shared" si="1"/>
        <v>2</v>
      </c>
      <c r="R19" s="81">
        <f t="shared" si="1"/>
        <v>2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1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1</v>
      </c>
      <c r="E20" s="84">
        <f t="shared" si="2"/>
        <v>1</v>
      </c>
      <c r="F20" s="84">
        <f t="shared" si="2"/>
        <v>1</v>
      </c>
      <c r="G20" s="84">
        <f t="shared" si="2"/>
        <v>2</v>
      </c>
      <c r="H20" s="84">
        <f t="shared" si="2"/>
        <v>2</v>
      </c>
      <c r="I20" s="84">
        <f t="shared" si="2"/>
        <v>2</v>
      </c>
      <c r="J20" s="84">
        <f t="shared" si="2"/>
        <v>2</v>
      </c>
      <c r="K20" s="84">
        <f t="shared" si="2"/>
        <v>2</v>
      </c>
      <c r="L20" s="84">
        <f t="shared" si="2"/>
        <v>1</v>
      </c>
      <c r="M20" s="84">
        <f t="shared" si="2"/>
        <v>1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1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2</v>
      </c>
      <c r="Y20" s="84">
        <f t="shared" si="2"/>
        <v>2</v>
      </c>
      <c r="Z20" s="84">
        <f t="shared" si="2"/>
        <v>1</v>
      </c>
      <c r="AA20" s="84">
        <f t="shared" si="2"/>
        <v>1</v>
      </c>
      <c r="AB20" s="84">
        <f t="shared" si="2"/>
        <v>2</v>
      </c>
      <c r="AC20" s="84">
        <f t="shared" si="2"/>
        <v>2</v>
      </c>
      <c r="AD20" s="84">
        <f t="shared" si="2"/>
        <v>2</v>
      </c>
      <c r="AE20" s="84">
        <f t="shared" si="2"/>
        <v>1</v>
      </c>
      <c r="AF20" s="84">
        <f t="shared" si="2"/>
        <v>2</v>
      </c>
      <c r="AG20" s="84">
        <f t="shared" si="2"/>
        <v>1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x14ac:dyDescent="0.25">
      <c r="C23" s="21" t="s">
        <v>7</v>
      </c>
      <c r="D23" s="92">
        <f t="shared" ref="D23:AG23" si="5">COUNTIFS(D$6:D$13,"L")+COUNTIFS(D$6:D$13,"LG")</f>
        <v>4</v>
      </c>
      <c r="E23" s="92">
        <f t="shared" si="5"/>
        <v>4</v>
      </c>
      <c r="F23" s="92">
        <f t="shared" si="5"/>
        <v>4</v>
      </c>
      <c r="G23" s="92">
        <f t="shared" si="5"/>
        <v>2</v>
      </c>
      <c r="H23" s="92">
        <f t="shared" si="5"/>
        <v>2</v>
      </c>
      <c r="I23" s="92">
        <f t="shared" si="5"/>
        <v>2</v>
      </c>
      <c r="J23" s="92">
        <f t="shared" si="5"/>
        <v>2</v>
      </c>
      <c r="K23" s="92">
        <f t="shared" si="5"/>
        <v>2</v>
      </c>
      <c r="L23" s="92">
        <f t="shared" si="5"/>
        <v>4</v>
      </c>
      <c r="M23" s="92">
        <f t="shared" si="5"/>
        <v>4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2</v>
      </c>
      <c r="R23" s="92">
        <f t="shared" si="5"/>
        <v>2</v>
      </c>
      <c r="S23" s="92">
        <f t="shared" si="5"/>
        <v>4</v>
      </c>
      <c r="T23" s="92">
        <f t="shared" si="5"/>
        <v>4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2</v>
      </c>
      <c r="Y23" s="92">
        <f t="shared" si="5"/>
        <v>2</v>
      </c>
      <c r="Z23" s="92">
        <f t="shared" si="5"/>
        <v>4</v>
      </c>
      <c r="AA23" s="92">
        <f t="shared" si="5"/>
        <v>4</v>
      </c>
      <c r="AB23" s="92">
        <f t="shared" si="5"/>
        <v>2</v>
      </c>
      <c r="AC23" s="92">
        <f t="shared" si="5"/>
        <v>2</v>
      </c>
      <c r="AD23" s="92">
        <f t="shared" si="5"/>
        <v>2</v>
      </c>
      <c r="AE23" s="92">
        <f t="shared" si="5"/>
        <v>3</v>
      </c>
      <c r="AF23" s="92">
        <f t="shared" si="5"/>
        <v>2</v>
      </c>
      <c r="AG23" s="92">
        <f t="shared" si="5"/>
        <v>4</v>
      </c>
    </row>
    <row r="24" spans="2:33" x14ac:dyDescent="0.25">
      <c r="C24" s="21" t="s">
        <v>94</v>
      </c>
      <c r="D24" s="180">
        <f t="shared" ref="D24:V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0</v>
      </c>
      <c r="S24" s="180">
        <f t="shared" si="6"/>
        <v>0</v>
      </c>
      <c r="T24" s="180">
        <f t="shared" si="6"/>
        <v>1</v>
      </c>
      <c r="U24" s="180">
        <f t="shared" si="6"/>
        <v>1</v>
      </c>
      <c r="V24" s="180">
        <f t="shared" si="6"/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</row>
    <row r="25" spans="2:33" x14ac:dyDescent="0.25">
      <c r="C25" s="21" t="s">
        <v>4</v>
      </c>
      <c r="D25" s="94">
        <f t="shared" ref="D25:AG25" si="7">COUNTIFS(D$6:D$13,"V")</f>
        <v>0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1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1</v>
      </c>
      <c r="Y25" s="94">
        <f t="shared" si="7"/>
        <v>1</v>
      </c>
      <c r="Z25" s="94">
        <f t="shared" si="7"/>
        <v>0</v>
      </c>
      <c r="AA25" s="94">
        <f t="shared" si="7"/>
        <v>0</v>
      </c>
      <c r="AB25" s="94">
        <f t="shared" si="7"/>
        <v>0</v>
      </c>
      <c r="AC25" s="94">
        <f t="shared" si="7"/>
        <v>0</v>
      </c>
      <c r="AD25" s="94">
        <f t="shared" si="7"/>
        <v>1</v>
      </c>
      <c r="AE25" s="94">
        <f t="shared" si="7"/>
        <v>1</v>
      </c>
      <c r="AF25" s="94">
        <f t="shared" si="7"/>
        <v>1</v>
      </c>
      <c r="AG25" s="94">
        <f t="shared" si="7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3" x14ac:dyDescent="0.25">
      <c r="C30" s="10"/>
      <c r="D30" s="21" t="s">
        <v>13</v>
      </c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118">
        <f t="shared" ref="N30:N37" si="8">8.33*(COUNTIFS(E30:K30,"&lt;&gt;"&amp;"L",E30:K30,"&lt;&gt;"&amp;"D"))+8*(COUNTIFS(E30:K30,"="&amp;"D"))</f>
        <v>57.65</v>
      </c>
      <c r="O30" s="1119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3" x14ac:dyDescent="0.25">
      <c r="C31" s="10"/>
      <c r="D31" s="21" t="s">
        <v>18</v>
      </c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118">
        <f t="shared" si="8"/>
        <v>24.990000000000002</v>
      </c>
      <c r="O31" s="1119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3" x14ac:dyDescent="0.25">
      <c r="C32" s="10"/>
      <c r="D32" s="21" t="s">
        <v>21</v>
      </c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118">
        <f t="shared" si="8"/>
        <v>33.32</v>
      </c>
      <c r="O32" s="1119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10"/>
      <c r="D33" s="21" t="s">
        <v>26</v>
      </c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118">
        <f t="shared" si="8"/>
        <v>41.32</v>
      </c>
      <c r="O33" s="1119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10"/>
      <c r="D34" s="21" t="s">
        <v>28</v>
      </c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118">
        <f t="shared" si="8"/>
        <v>24.990000000000002</v>
      </c>
      <c r="O34" s="1119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10"/>
      <c r="D35" s="21" t="s">
        <v>30</v>
      </c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118">
        <f t="shared" si="8"/>
        <v>32.99</v>
      </c>
      <c r="O35" s="1119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10"/>
      <c r="D36" s="21" t="s">
        <v>32</v>
      </c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118">
        <f t="shared" si="8"/>
        <v>41.65</v>
      </c>
      <c r="O36" s="1119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10"/>
      <c r="D37" s="21" t="s">
        <v>34</v>
      </c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118">
        <f t="shared" si="8"/>
        <v>57.32</v>
      </c>
      <c r="O37" s="1119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10"/>
      <c r="D40" s="29" t="s">
        <v>8</v>
      </c>
      <c r="E40" s="61">
        <f t="shared" ref="E40:K40" si="9">COUNTIFS(E30:E37,"M")</f>
        <v>2</v>
      </c>
      <c r="F40" s="61">
        <f t="shared" si="9"/>
        <v>2</v>
      </c>
      <c r="G40" s="61">
        <f t="shared" si="9"/>
        <v>2</v>
      </c>
      <c r="H40" s="61">
        <f t="shared" si="9"/>
        <v>2</v>
      </c>
      <c r="I40" s="61">
        <f t="shared" si="9"/>
        <v>2</v>
      </c>
      <c r="J40" s="61">
        <f t="shared" si="9"/>
        <v>1</v>
      </c>
      <c r="K40" s="99">
        <f t="shared" si="9"/>
        <v>1</v>
      </c>
      <c r="L40" s="10"/>
      <c r="M40" s="10"/>
      <c r="N40" s="1112">
        <f>SUM(E40:K40)</f>
        <v>12</v>
      </c>
      <c r="O40" s="1113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10"/>
      <c r="D41" s="30" t="s">
        <v>14</v>
      </c>
      <c r="E41" s="1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100">
        <f t="shared" si="10"/>
        <v>1</v>
      </c>
      <c r="L41" s="10"/>
      <c r="M41" s="10"/>
      <c r="N41" s="1114">
        <f>SUM(E41:K41)</f>
        <v>12</v>
      </c>
      <c r="O41" s="1115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10"/>
      <c r="D42" s="30" t="s">
        <v>19</v>
      </c>
      <c r="E42" s="10">
        <f t="shared" ref="E42:K42" si="11">COUNTIFS(E30:E37,"N")</f>
        <v>1</v>
      </c>
      <c r="F42" s="10">
        <f t="shared" si="11"/>
        <v>1</v>
      </c>
      <c r="G42" s="10">
        <f t="shared" si="11"/>
        <v>1</v>
      </c>
      <c r="H42" s="10">
        <f t="shared" si="11"/>
        <v>1</v>
      </c>
      <c r="I42" s="10">
        <f t="shared" si="11"/>
        <v>1</v>
      </c>
      <c r="J42" s="10">
        <f t="shared" si="11"/>
        <v>1</v>
      </c>
      <c r="K42" s="100">
        <f t="shared" si="11"/>
        <v>1</v>
      </c>
      <c r="L42" s="10"/>
      <c r="M42" s="10"/>
      <c r="N42" s="1114">
        <f>SUM(E42:K42)</f>
        <v>7</v>
      </c>
      <c r="O42" s="1115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10"/>
      <c r="D43" s="30" t="s">
        <v>6</v>
      </c>
      <c r="E43" s="10">
        <f t="shared" ref="E43:K43" si="12">COUNTIFS(E30:E37,"D")</f>
        <v>1</v>
      </c>
      <c r="F43" s="10">
        <f t="shared" si="12"/>
        <v>1</v>
      </c>
      <c r="G43" s="10">
        <f t="shared" si="12"/>
        <v>1</v>
      </c>
      <c r="H43" s="10">
        <f t="shared" si="12"/>
        <v>1</v>
      </c>
      <c r="I43" s="10">
        <f t="shared" si="12"/>
        <v>1</v>
      </c>
      <c r="J43" s="10">
        <f t="shared" si="12"/>
        <v>1</v>
      </c>
      <c r="K43" s="100">
        <f t="shared" si="12"/>
        <v>1</v>
      </c>
      <c r="L43" s="10"/>
      <c r="M43" s="10"/>
      <c r="N43" s="1114">
        <f>SUM(E43:K43)</f>
        <v>7</v>
      </c>
      <c r="O43" s="1115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10"/>
      <c r="D44" s="31" t="s">
        <v>7</v>
      </c>
      <c r="E44" s="62">
        <f t="shared" ref="E44:K44" si="13">COUNTIFS(E30:E37,"L")</f>
        <v>2</v>
      </c>
      <c r="F44" s="62">
        <f t="shared" si="13"/>
        <v>2</v>
      </c>
      <c r="G44" s="62">
        <f t="shared" si="13"/>
        <v>2</v>
      </c>
      <c r="H44" s="62">
        <f t="shared" si="13"/>
        <v>2</v>
      </c>
      <c r="I44" s="62">
        <f t="shared" si="13"/>
        <v>2</v>
      </c>
      <c r="J44" s="62">
        <f t="shared" si="13"/>
        <v>4</v>
      </c>
      <c r="K44" s="101">
        <f t="shared" si="13"/>
        <v>4</v>
      </c>
      <c r="L44" s="10"/>
      <c r="M44" s="10"/>
      <c r="N44" s="1116">
        <f>SUM(E44:K44)</f>
        <v>18</v>
      </c>
      <c r="O44" s="11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17">
    <mergeCell ref="AF3:AG3"/>
    <mergeCell ref="AB3:AE3"/>
    <mergeCell ref="B4:B5"/>
    <mergeCell ref="N30:O30"/>
    <mergeCell ref="N31:O31"/>
    <mergeCell ref="N32:O32"/>
    <mergeCell ref="N33:O33"/>
    <mergeCell ref="D3:AA3"/>
    <mergeCell ref="N42:O42"/>
    <mergeCell ref="N43:O43"/>
    <mergeCell ref="N44:O44"/>
    <mergeCell ref="N34:O34"/>
    <mergeCell ref="N35:O35"/>
    <mergeCell ref="N36:O36"/>
    <mergeCell ref="N37:O37"/>
    <mergeCell ref="N40:O40"/>
    <mergeCell ref="N41:O41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9B64C-ECAD-417F-A25D-E0E69E0362FE}">
  <sheetPr>
    <tabColor theme="9" tint="0.79998168889431442"/>
  </sheetPr>
  <dimension ref="B1:AL45"/>
  <sheetViews>
    <sheetView showGridLines="0" zoomScale="115" zoomScaleNormal="115" workbookViewId="0">
      <pane xSplit="3" ySplit="5" topLeftCell="AF7" activePane="bottomRight" state="frozen"/>
      <selection pane="topRight" activeCell="D1" sqref="D1"/>
      <selection pane="bottomLeft" activeCell="A6" sqref="A6"/>
      <selection pane="bottomRight" activeCell="AF7" sqref="AF7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28" width="4.26953125" style="5" customWidth="1"/>
    <col min="29" max="29" width="4.26953125" customWidth="1"/>
    <col min="30" max="30" width="4.453125" customWidth="1"/>
    <col min="31" max="33" width="3.54296875" customWidth="1"/>
    <col min="34" max="34" width="3.453125" customWidth="1"/>
  </cols>
  <sheetData>
    <row r="1" spans="2:34" ht="21" customHeight="1" x14ac:dyDescent="0.25">
      <c r="C1" s="10"/>
      <c r="D1" s="1099"/>
      <c r="E1" s="1099"/>
      <c r="F1" s="109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2:34" ht="5.25" customHeight="1" x14ac:dyDescent="0.3">
      <c r="B2" s="237"/>
      <c r="C2" s="238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240"/>
      <c r="D3" s="1120"/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  <c r="AH3" s="1121"/>
    </row>
    <row r="4" spans="2:34" ht="11.25" customHeight="1" x14ac:dyDescent="0.25">
      <c r="B4" s="1122" t="s">
        <v>3</v>
      </c>
      <c r="C4" s="241"/>
      <c r="D4" s="15" t="s">
        <v>8</v>
      </c>
      <c r="E4" s="15" t="s">
        <v>9</v>
      </c>
      <c r="F4" s="15" t="s">
        <v>10</v>
      </c>
      <c r="G4" s="15" t="s">
        <v>4</v>
      </c>
      <c r="H4" s="16" t="s">
        <v>5</v>
      </c>
      <c r="I4" s="16" t="s">
        <v>6</v>
      </c>
      <c r="J4" s="15" t="s">
        <v>7</v>
      </c>
      <c r="K4" s="15" t="s">
        <v>8</v>
      </c>
      <c r="L4" s="15" t="s">
        <v>9</v>
      </c>
      <c r="M4" s="15" t="s">
        <v>10</v>
      </c>
      <c r="N4" s="15" t="s">
        <v>4</v>
      </c>
      <c r="O4" s="16" t="s">
        <v>5</v>
      </c>
      <c r="P4" s="16" t="s">
        <v>6</v>
      </c>
      <c r="Q4" s="15" t="s">
        <v>7</v>
      </c>
      <c r="R4" s="15" t="s">
        <v>8</v>
      </c>
      <c r="S4" s="15" t="s">
        <v>9</v>
      </c>
      <c r="T4" s="15" t="s">
        <v>10</v>
      </c>
      <c r="U4" s="15" t="s">
        <v>4</v>
      </c>
      <c r="V4" s="16" t="s">
        <v>5</v>
      </c>
      <c r="W4" s="16" t="s">
        <v>6</v>
      </c>
      <c r="X4" s="15" t="s">
        <v>7</v>
      </c>
      <c r="Y4" s="15" t="s">
        <v>8</v>
      </c>
      <c r="Z4" s="15" t="s">
        <v>9</v>
      </c>
      <c r="AA4" s="15" t="s">
        <v>10</v>
      </c>
      <c r="AB4" s="15" t="s">
        <v>4</v>
      </c>
      <c r="AC4" s="16" t="s">
        <v>5</v>
      </c>
      <c r="AD4" s="16" t="s">
        <v>6</v>
      </c>
      <c r="AE4" s="15" t="s">
        <v>7</v>
      </c>
      <c r="AF4" s="15" t="s">
        <v>8</v>
      </c>
      <c r="AG4" s="15" t="s">
        <v>9</v>
      </c>
      <c r="AH4" s="178" t="s">
        <v>10</v>
      </c>
    </row>
    <row r="5" spans="2:34" ht="13.5" customHeight="1" thickBot="1" x14ac:dyDescent="0.3">
      <c r="B5" s="1122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172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268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172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02" t="s">
        <v>8</v>
      </c>
      <c r="E6" s="294" t="s">
        <v>7</v>
      </c>
      <c r="F6" s="294" t="s">
        <v>7</v>
      </c>
      <c r="G6" s="439" t="s">
        <v>7</v>
      </c>
      <c r="H6" s="173" t="s">
        <v>16</v>
      </c>
      <c r="I6" s="174" t="s">
        <v>16</v>
      </c>
      <c r="J6" s="435" t="s">
        <v>22</v>
      </c>
      <c r="K6" s="201" t="s">
        <v>22</v>
      </c>
      <c r="L6" s="201" t="s">
        <v>22</v>
      </c>
      <c r="M6" s="201" t="s">
        <v>22</v>
      </c>
      <c r="N6" s="446" t="s">
        <v>53</v>
      </c>
      <c r="O6" s="519" t="s">
        <v>7</v>
      </c>
      <c r="P6" s="525" t="s">
        <v>7</v>
      </c>
      <c r="Q6" s="448" t="s">
        <v>8</v>
      </c>
      <c r="R6" s="202" t="s">
        <v>8</v>
      </c>
      <c r="S6" s="202" t="s">
        <v>8</v>
      </c>
      <c r="T6" s="202" t="s">
        <v>8</v>
      </c>
      <c r="U6" s="431" t="s">
        <v>8</v>
      </c>
      <c r="V6" s="454" t="s">
        <v>6</v>
      </c>
      <c r="W6" s="455" t="s">
        <v>6</v>
      </c>
      <c r="X6" s="448" t="s">
        <v>7</v>
      </c>
      <c r="Y6" s="202" t="s">
        <v>7</v>
      </c>
      <c r="Z6" s="202" t="s">
        <v>8</v>
      </c>
      <c r="AA6" s="202" t="s">
        <v>8</v>
      </c>
      <c r="AB6" s="431" t="s">
        <v>8</v>
      </c>
      <c r="AC6" s="460" t="s">
        <v>23</v>
      </c>
      <c r="AD6" s="461" t="s">
        <v>23</v>
      </c>
      <c r="AE6" s="435" t="s">
        <v>16</v>
      </c>
      <c r="AF6" s="201" t="s">
        <v>16</v>
      </c>
      <c r="AG6" s="201" t="s">
        <v>23</v>
      </c>
      <c r="AH6" s="174" t="s">
        <v>23</v>
      </c>
    </row>
    <row r="7" spans="2:34" ht="15" customHeight="1" thickBot="1" x14ac:dyDescent="0.3">
      <c r="B7" s="244" t="s">
        <v>73</v>
      </c>
      <c r="C7" s="477" t="s">
        <v>18</v>
      </c>
      <c r="D7" s="438" t="s">
        <v>14</v>
      </c>
      <c r="E7" s="438" t="s">
        <v>14</v>
      </c>
      <c r="F7" s="438" t="s">
        <v>14</v>
      </c>
      <c r="G7" s="440" t="s">
        <v>6</v>
      </c>
      <c r="H7" s="158" t="s">
        <v>7</v>
      </c>
      <c r="I7" s="159" t="s">
        <v>7</v>
      </c>
      <c r="J7" s="167" t="s">
        <v>8</v>
      </c>
      <c r="K7" s="69" t="s">
        <v>8</v>
      </c>
      <c r="L7" s="69" t="s">
        <v>8</v>
      </c>
      <c r="M7" s="69" t="s">
        <v>8</v>
      </c>
      <c r="N7" s="162" t="s">
        <v>8</v>
      </c>
      <c r="O7" s="520" t="s">
        <v>6</v>
      </c>
      <c r="P7" s="526" t="s">
        <v>8</v>
      </c>
      <c r="Q7" s="436" t="s">
        <v>7</v>
      </c>
      <c r="R7" s="147" t="s">
        <v>7</v>
      </c>
      <c r="S7" s="147" t="s">
        <v>8</v>
      </c>
      <c r="T7" s="147" t="s">
        <v>8</v>
      </c>
      <c r="U7" s="432" t="s">
        <v>8</v>
      </c>
      <c r="V7" s="158" t="s">
        <v>7</v>
      </c>
      <c r="W7" s="159" t="s">
        <v>7</v>
      </c>
      <c r="X7" s="167" t="s">
        <v>8</v>
      </c>
      <c r="Y7" s="69" t="s">
        <v>8</v>
      </c>
      <c r="Z7" s="69" t="s">
        <v>7</v>
      </c>
      <c r="AA7" s="69" t="s">
        <v>7</v>
      </c>
      <c r="AB7" s="162" t="s">
        <v>7</v>
      </c>
      <c r="AC7" s="458" t="s">
        <v>8</v>
      </c>
      <c r="AD7" s="462" t="s">
        <v>6</v>
      </c>
      <c r="AE7" s="175" t="s">
        <v>14</v>
      </c>
      <c r="AF7" s="111" t="s">
        <v>14</v>
      </c>
      <c r="AG7" s="111" t="s">
        <v>14</v>
      </c>
      <c r="AH7" s="295" t="s">
        <v>14</v>
      </c>
    </row>
    <row r="8" spans="2:34" ht="15" customHeight="1" thickBot="1" x14ac:dyDescent="0.3">
      <c r="B8" s="244" t="s">
        <v>20</v>
      </c>
      <c r="C8" s="477" t="s">
        <v>21</v>
      </c>
      <c r="D8" s="115" t="s">
        <v>16</v>
      </c>
      <c r="E8" s="115" t="s">
        <v>16</v>
      </c>
      <c r="F8" s="115" t="s">
        <v>16</v>
      </c>
      <c r="G8" s="163" t="s">
        <v>16</v>
      </c>
      <c r="H8" s="441" t="s">
        <v>6</v>
      </c>
      <c r="I8" s="299" t="s">
        <v>6</v>
      </c>
      <c r="J8" s="167" t="s">
        <v>7</v>
      </c>
      <c r="K8" s="69" t="s">
        <v>7</v>
      </c>
      <c r="L8" s="69" t="s">
        <v>8</v>
      </c>
      <c r="M8" s="69" t="s">
        <v>8</v>
      </c>
      <c r="N8" s="162" t="s">
        <v>8</v>
      </c>
      <c r="O8" s="515" t="s">
        <v>23</v>
      </c>
      <c r="P8" s="527" t="s">
        <v>23</v>
      </c>
      <c r="Q8" s="168" t="s">
        <v>16</v>
      </c>
      <c r="R8" s="115" t="s">
        <v>16</v>
      </c>
      <c r="S8" s="115" t="s">
        <v>23</v>
      </c>
      <c r="T8" s="115" t="s">
        <v>23</v>
      </c>
      <c r="U8" s="163" t="s">
        <v>23</v>
      </c>
      <c r="V8" s="156" t="s">
        <v>16</v>
      </c>
      <c r="W8" s="157" t="s">
        <v>16</v>
      </c>
      <c r="X8" s="168" t="s">
        <v>22</v>
      </c>
      <c r="Y8" s="115" t="s">
        <v>22</v>
      </c>
      <c r="Z8" s="115" t="s">
        <v>22</v>
      </c>
      <c r="AA8" s="115" t="s">
        <v>22</v>
      </c>
      <c r="AB8" s="163" t="s">
        <v>53</v>
      </c>
      <c r="AC8" s="458" t="s">
        <v>7</v>
      </c>
      <c r="AD8" s="450" t="s">
        <v>7</v>
      </c>
      <c r="AE8" s="167" t="s">
        <v>8</v>
      </c>
      <c r="AF8" s="69" t="s">
        <v>8</v>
      </c>
      <c r="AG8" s="69" t="s">
        <v>8</v>
      </c>
      <c r="AH8" s="296" t="s">
        <v>8</v>
      </c>
    </row>
    <row r="9" spans="2:34" ht="15" customHeight="1" x14ac:dyDescent="0.25">
      <c r="B9" s="244" t="s">
        <v>66</v>
      </c>
      <c r="C9" s="477" t="s">
        <v>26</v>
      </c>
      <c r="D9" s="147" t="s">
        <v>7</v>
      </c>
      <c r="E9" s="147" t="s">
        <v>8</v>
      </c>
      <c r="F9" s="147" t="s">
        <v>8</v>
      </c>
      <c r="G9" s="432" t="s">
        <v>8</v>
      </c>
      <c r="H9" s="442" t="s">
        <v>7</v>
      </c>
      <c r="I9" s="443" t="s">
        <v>7</v>
      </c>
      <c r="J9" s="436" t="s">
        <v>8</v>
      </c>
      <c r="K9" s="147" t="s">
        <v>8</v>
      </c>
      <c r="L9" s="147" t="s">
        <v>7</v>
      </c>
      <c r="M9" s="147" t="s">
        <v>7</v>
      </c>
      <c r="N9" s="432" t="s">
        <v>7</v>
      </c>
      <c r="O9" s="521" t="s">
        <v>8</v>
      </c>
      <c r="P9" s="528" t="s">
        <v>6</v>
      </c>
      <c r="Q9" s="436" t="s">
        <v>14</v>
      </c>
      <c r="R9" s="147" t="s">
        <v>14</v>
      </c>
      <c r="S9" s="147" t="s">
        <v>14</v>
      </c>
      <c r="T9" s="147" t="s">
        <v>14</v>
      </c>
      <c r="U9" s="452" t="s">
        <v>6</v>
      </c>
      <c r="V9" s="442" t="s">
        <v>7</v>
      </c>
      <c r="W9" s="456" t="s">
        <v>7</v>
      </c>
      <c r="X9" s="436" t="s">
        <v>8</v>
      </c>
      <c r="Y9" s="147" t="s">
        <v>8</v>
      </c>
      <c r="Z9" s="147" t="s">
        <v>8</v>
      </c>
      <c r="AA9" s="147" t="s">
        <v>8</v>
      </c>
      <c r="AB9" s="432" t="s">
        <v>8</v>
      </c>
      <c r="AC9" s="463" t="s">
        <v>6</v>
      </c>
      <c r="AD9" s="464" t="s">
        <v>8</v>
      </c>
      <c r="AE9" s="436" t="s">
        <v>7</v>
      </c>
      <c r="AF9" s="147" t="s">
        <v>7</v>
      </c>
      <c r="AG9" s="147" t="s">
        <v>8</v>
      </c>
      <c r="AH9" s="297" t="s">
        <v>8</v>
      </c>
    </row>
    <row r="10" spans="2:34" ht="17.25" customHeight="1" x14ac:dyDescent="0.25">
      <c r="B10" s="242" t="s">
        <v>82</v>
      </c>
      <c r="C10" s="478" t="s">
        <v>28</v>
      </c>
      <c r="D10" s="465" t="s">
        <v>14</v>
      </c>
      <c r="E10" s="466" t="s">
        <v>14</v>
      </c>
      <c r="F10" s="466" t="s">
        <v>14</v>
      </c>
      <c r="G10" s="467" t="s">
        <v>14</v>
      </c>
      <c r="H10" s="444" t="s">
        <v>7</v>
      </c>
      <c r="I10" s="445" t="s">
        <v>7</v>
      </c>
      <c r="J10" s="479" t="s">
        <v>14</v>
      </c>
      <c r="K10" s="466" t="s">
        <v>14</v>
      </c>
      <c r="L10" s="466" t="s">
        <v>14</v>
      </c>
      <c r="M10" s="467" t="s">
        <v>14</v>
      </c>
      <c r="N10" s="524" t="s">
        <v>14</v>
      </c>
      <c r="O10" s="522" t="s">
        <v>7</v>
      </c>
      <c r="P10" s="529" t="s">
        <v>7</v>
      </c>
      <c r="Q10" s="465" t="s">
        <v>14</v>
      </c>
      <c r="R10" s="466" t="s">
        <v>14</v>
      </c>
      <c r="S10" s="466" t="s">
        <v>14</v>
      </c>
      <c r="T10" s="467" t="s">
        <v>14</v>
      </c>
      <c r="U10" s="465" t="s">
        <v>14</v>
      </c>
      <c r="V10" s="457" t="s">
        <v>7</v>
      </c>
      <c r="W10" s="449" t="s">
        <v>7</v>
      </c>
      <c r="X10" s="465" t="s">
        <v>14</v>
      </c>
      <c r="Y10" s="466" t="s">
        <v>14</v>
      </c>
      <c r="Z10" s="466" t="s">
        <v>14</v>
      </c>
      <c r="AA10" s="467" t="s">
        <v>14</v>
      </c>
      <c r="AB10" s="465" t="s">
        <v>14</v>
      </c>
      <c r="AC10" s="457" t="s">
        <v>7</v>
      </c>
      <c r="AD10" s="449" t="s">
        <v>7</v>
      </c>
      <c r="AE10" s="472" t="s">
        <v>19</v>
      </c>
      <c r="AF10" s="472" t="s">
        <v>19</v>
      </c>
      <c r="AG10" s="472" t="s">
        <v>19</v>
      </c>
      <c r="AH10" s="472" t="s">
        <v>19</v>
      </c>
    </row>
    <row r="11" spans="2:34" ht="16.5" customHeight="1" x14ac:dyDescent="0.25">
      <c r="B11" s="422" t="s">
        <v>91</v>
      </c>
      <c r="C11" s="421" t="s">
        <v>30</v>
      </c>
      <c r="D11" s="425" t="s">
        <v>6</v>
      </c>
      <c r="E11" s="424" t="s">
        <v>7</v>
      </c>
      <c r="F11" s="469" t="s">
        <v>7</v>
      </c>
      <c r="G11" s="470" t="s">
        <v>14</v>
      </c>
      <c r="H11" s="468" t="s">
        <v>14</v>
      </c>
      <c r="I11" s="471" t="s">
        <v>14</v>
      </c>
      <c r="J11" s="472" t="s">
        <v>19</v>
      </c>
      <c r="K11" s="469" t="s">
        <v>19</v>
      </c>
      <c r="L11" s="469" t="s">
        <v>7</v>
      </c>
      <c r="M11" s="126" t="s">
        <v>6</v>
      </c>
      <c r="N11" s="433" t="s">
        <v>19</v>
      </c>
      <c r="O11" s="522" t="s">
        <v>7</v>
      </c>
      <c r="P11" s="530" t="s">
        <v>19</v>
      </c>
      <c r="Q11" s="437" t="s">
        <v>6</v>
      </c>
      <c r="R11" s="424" t="s">
        <v>7</v>
      </c>
      <c r="S11" s="469" t="s">
        <v>19</v>
      </c>
      <c r="T11" s="469" t="s">
        <v>19</v>
      </c>
      <c r="U11" s="447" t="s">
        <v>7</v>
      </c>
      <c r="V11" s="458" t="s">
        <v>19</v>
      </c>
      <c r="W11" s="517" t="s">
        <v>14</v>
      </c>
      <c r="X11" s="472" t="s">
        <v>14</v>
      </c>
      <c r="Y11" s="126" t="s">
        <v>6</v>
      </c>
      <c r="Z11" s="424" t="s">
        <v>7</v>
      </c>
      <c r="AA11" s="424" t="s">
        <v>7</v>
      </c>
      <c r="AB11" s="470" t="s">
        <v>14</v>
      </c>
      <c r="AC11" s="458" t="s">
        <v>14</v>
      </c>
      <c r="AD11" s="450" t="s">
        <v>14</v>
      </c>
      <c r="AE11" s="472" t="s">
        <v>19</v>
      </c>
      <c r="AF11" s="389" t="s">
        <v>7</v>
      </c>
      <c r="AG11" s="424" t="s">
        <v>7</v>
      </c>
      <c r="AH11" s="426" t="s">
        <v>6</v>
      </c>
    </row>
    <row r="12" spans="2:34" ht="15" customHeight="1" x14ac:dyDescent="0.25">
      <c r="B12" s="244" t="s">
        <v>92</v>
      </c>
      <c r="C12" s="421" t="s">
        <v>32</v>
      </c>
      <c r="D12" s="468" t="s">
        <v>19</v>
      </c>
      <c r="E12" s="469" t="s">
        <v>7</v>
      </c>
      <c r="F12" s="126" t="s">
        <v>6</v>
      </c>
      <c r="G12" s="470" t="s">
        <v>19</v>
      </c>
      <c r="H12" s="468" t="s">
        <v>7</v>
      </c>
      <c r="I12" s="471" t="s">
        <v>19</v>
      </c>
      <c r="J12" s="437" t="s">
        <v>6</v>
      </c>
      <c r="K12" s="424" t="s">
        <v>7</v>
      </c>
      <c r="L12" s="469" t="s">
        <v>19</v>
      </c>
      <c r="M12" s="469" t="s">
        <v>19</v>
      </c>
      <c r="N12" s="447" t="s">
        <v>7</v>
      </c>
      <c r="O12" s="522" t="s">
        <v>19</v>
      </c>
      <c r="P12" s="530" t="s">
        <v>7</v>
      </c>
      <c r="Q12" s="472" t="s">
        <v>14</v>
      </c>
      <c r="R12" s="126" t="s">
        <v>6</v>
      </c>
      <c r="S12" s="424" t="s">
        <v>7</v>
      </c>
      <c r="T12" s="424" t="s">
        <v>7</v>
      </c>
      <c r="U12" s="470" t="s">
        <v>14</v>
      </c>
      <c r="V12" s="458" t="s">
        <v>14</v>
      </c>
      <c r="W12" s="517" t="s">
        <v>7</v>
      </c>
      <c r="X12" s="472" t="s">
        <v>19</v>
      </c>
      <c r="Y12" s="469" t="s">
        <v>19</v>
      </c>
      <c r="Z12" s="424" t="s">
        <v>7</v>
      </c>
      <c r="AA12" s="126" t="s">
        <v>6</v>
      </c>
      <c r="AB12" s="470" t="s">
        <v>19</v>
      </c>
      <c r="AC12" s="458" t="s">
        <v>7</v>
      </c>
      <c r="AD12" s="450" t="s">
        <v>19</v>
      </c>
      <c r="AE12" s="437" t="s">
        <v>6</v>
      </c>
      <c r="AF12" s="389" t="s">
        <v>19</v>
      </c>
      <c r="AG12" s="469" t="s">
        <v>19</v>
      </c>
      <c r="AH12" s="471" t="s">
        <v>19</v>
      </c>
    </row>
    <row r="13" spans="2:34" ht="15" customHeight="1" x14ac:dyDescent="0.25">
      <c r="B13" s="244" t="s">
        <v>93</v>
      </c>
      <c r="C13" s="421" t="s">
        <v>34</v>
      </c>
      <c r="D13" s="427" t="s">
        <v>7</v>
      </c>
      <c r="E13" s="428" t="s">
        <v>19</v>
      </c>
      <c r="F13" s="428" t="s">
        <v>19</v>
      </c>
      <c r="G13" s="434" t="s">
        <v>7</v>
      </c>
      <c r="H13" s="427" t="s">
        <v>19</v>
      </c>
      <c r="I13" s="430" t="s">
        <v>7</v>
      </c>
      <c r="J13" s="473" t="s">
        <v>14</v>
      </c>
      <c r="K13" s="429" t="s">
        <v>6</v>
      </c>
      <c r="L13" s="428" t="s">
        <v>7</v>
      </c>
      <c r="M13" s="428" t="s">
        <v>7</v>
      </c>
      <c r="N13" s="475" t="s">
        <v>14</v>
      </c>
      <c r="O13" s="523" t="s">
        <v>14</v>
      </c>
      <c r="P13" s="531" t="s">
        <v>14</v>
      </c>
      <c r="Q13" s="473" t="s">
        <v>19</v>
      </c>
      <c r="R13" s="474" t="s">
        <v>19</v>
      </c>
      <c r="S13" s="428" t="s">
        <v>7</v>
      </c>
      <c r="T13" s="429" t="s">
        <v>6</v>
      </c>
      <c r="U13" s="475" t="s">
        <v>19</v>
      </c>
      <c r="V13" s="459" t="s">
        <v>7</v>
      </c>
      <c r="W13" s="451" t="s">
        <v>19</v>
      </c>
      <c r="X13" s="453" t="s">
        <v>6</v>
      </c>
      <c r="Y13" s="428" t="s">
        <v>7</v>
      </c>
      <c r="Z13" s="474" t="s">
        <v>19</v>
      </c>
      <c r="AA13" s="474" t="s">
        <v>19</v>
      </c>
      <c r="AB13" s="434" t="s">
        <v>7</v>
      </c>
      <c r="AC13" s="459" t="s">
        <v>19</v>
      </c>
      <c r="AD13" s="451" t="s">
        <v>7</v>
      </c>
      <c r="AE13" s="473" t="s">
        <v>14</v>
      </c>
      <c r="AF13" s="429" t="s">
        <v>6</v>
      </c>
      <c r="AG13" s="428" t="s">
        <v>7</v>
      </c>
      <c r="AH13" s="430" t="s">
        <v>7</v>
      </c>
    </row>
    <row r="14" spans="2:34" ht="16.149999999999999" customHeight="1" thickBot="1" x14ac:dyDescent="0.3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423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D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34" ht="11.15" customHeight="1" x14ac:dyDescent="0.25">
      <c r="B18" s="4"/>
      <c r="C18" s="21" t="s">
        <v>38</v>
      </c>
      <c r="D18" s="53">
        <f t="shared" ref="D18:AB18" si="0">SUM(D19:D22)</f>
        <v>6</v>
      </c>
      <c r="E18" s="53">
        <f t="shared" si="0"/>
        <v>5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7</v>
      </c>
      <c r="K18" s="53">
        <f t="shared" si="0"/>
        <v>6</v>
      </c>
      <c r="L18" s="53">
        <f t="shared" si="0"/>
        <v>5</v>
      </c>
      <c r="M18" s="53">
        <f t="shared" si="0"/>
        <v>6</v>
      </c>
      <c r="N18" s="53">
        <f t="shared" si="0"/>
        <v>6</v>
      </c>
      <c r="O18" s="53">
        <f t="shared" si="0"/>
        <v>4</v>
      </c>
      <c r="P18" s="53">
        <f t="shared" si="0"/>
        <v>4</v>
      </c>
      <c r="Q18" s="53">
        <f t="shared" si="0"/>
        <v>7</v>
      </c>
      <c r="R18" s="53">
        <f t="shared" si="0"/>
        <v>6</v>
      </c>
      <c r="S18" s="53">
        <f t="shared" si="0"/>
        <v>5</v>
      </c>
      <c r="T18" s="53">
        <f t="shared" si="0"/>
        <v>6</v>
      </c>
      <c r="U18" s="53">
        <f t="shared" si="0"/>
        <v>6</v>
      </c>
      <c r="V18" s="53">
        <f t="shared" si="0"/>
        <v>4</v>
      </c>
      <c r="W18" s="53">
        <f t="shared" si="0"/>
        <v>4</v>
      </c>
      <c r="X18" s="53">
        <f t="shared" si="0"/>
        <v>7</v>
      </c>
      <c r="Y18" s="53">
        <f t="shared" si="0"/>
        <v>6</v>
      </c>
      <c r="Z18" s="53">
        <f t="shared" si="0"/>
        <v>5</v>
      </c>
      <c r="AA18" s="53">
        <f t="shared" si="0"/>
        <v>6</v>
      </c>
      <c r="AB18" s="53">
        <f t="shared" si="0"/>
        <v>6</v>
      </c>
      <c r="AC18" s="53">
        <f t="shared" ref="AC18:AF18" si="1">SUM(AC19:AC22)</f>
        <v>4</v>
      </c>
      <c r="AD18" s="53">
        <f t="shared" si="1"/>
        <v>4</v>
      </c>
      <c r="AE18" s="53">
        <f t="shared" si="1"/>
        <v>7</v>
      </c>
      <c r="AF18" s="53">
        <f t="shared" si="1"/>
        <v>6</v>
      </c>
      <c r="AG18" s="53">
        <f t="shared" ref="AG18:AH18" si="2">SUM(AG19:AG22)</f>
        <v>5</v>
      </c>
      <c r="AH18" s="53">
        <f t="shared" si="2"/>
        <v>6</v>
      </c>
    </row>
    <row r="19" spans="2:34" ht="11.15" customHeight="1" x14ac:dyDescent="0.25">
      <c r="B19" s="4"/>
      <c r="C19" s="52" t="s">
        <v>8</v>
      </c>
      <c r="D19" s="81">
        <f t="shared" ref="D19:AH19" si="3">COUNTIFS(D$6:D$13,"M")+COUNTIFS(D$6:D$13,"MG")</f>
        <v>2</v>
      </c>
      <c r="E19" s="81">
        <f t="shared" si="3"/>
        <v>2</v>
      </c>
      <c r="F19" s="81">
        <f t="shared" si="3"/>
        <v>2</v>
      </c>
      <c r="G19" s="81">
        <f t="shared" si="3"/>
        <v>2</v>
      </c>
      <c r="H19" s="81">
        <f t="shared" si="3"/>
        <v>1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8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1</v>
      </c>
      <c r="P19" s="81">
        <f t="shared" si="3"/>
        <v>1</v>
      </c>
      <c r="Q19" s="81">
        <f t="shared" si="3"/>
        <v>2</v>
      </c>
      <c r="R19" s="81">
        <f t="shared" si="3"/>
        <v>2</v>
      </c>
      <c r="S19" s="8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1</v>
      </c>
      <c r="X19" s="81">
        <f t="shared" si="3"/>
        <v>2</v>
      </c>
      <c r="Y19" s="81">
        <f t="shared" si="3"/>
        <v>2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1</v>
      </c>
      <c r="AD19" s="81">
        <f t="shared" si="3"/>
        <v>1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2</v>
      </c>
    </row>
    <row r="20" spans="2:34" ht="11.15" customHeight="1" x14ac:dyDescent="0.25">
      <c r="B20" s="4"/>
      <c r="C20" s="52" t="s">
        <v>14</v>
      </c>
      <c r="D20" s="84">
        <f t="shared" ref="D20:AH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4">
        <f t="shared" si="4"/>
        <v>1</v>
      </c>
      <c r="I20" s="84">
        <f t="shared" si="4"/>
        <v>1</v>
      </c>
      <c r="J20" s="84">
        <f t="shared" si="4"/>
        <v>3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2</v>
      </c>
      <c r="O20" s="84">
        <f t="shared" si="4"/>
        <v>1</v>
      </c>
      <c r="P20" s="84">
        <f t="shared" si="4"/>
        <v>1</v>
      </c>
      <c r="Q20" s="84">
        <f t="shared" si="4"/>
        <v>3</v>
      </c>
      <c r="R20" s="84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3</v>
      </c>
      <c r="Y20" s="84">
        <f t="shared" si="4"/>
        <v>2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1</v>
      </c>
      <c r="AD20" s="84">
        <f t="shared" si="4"/>
        <v>1</v>
      </c>
      <c r="AE20" s="84">
        <f t="shared" si="4"/>
        <v>2</v>
      </c>
      <c r="AF20" s="84">
        <f t="shared" si="4"/>
        <v>1</v>
      </c>
      <c r="AG20" s="84">
        <f t="shared" si="4"/>
        <v>1</v>
      </c>
      <c r="AH20" s="84">
        <f t="shared" si="4"/>
        <v>1</v>
      </c>
    </row>
    <row r="21" spans="2:34" ht="11.15" customHeight="1" x14ac:dyDescent="0.25">
      <c r="C21" s="52" t="s">
        <v>19</v>
      </c>
      <c r="D21" s="87">
        <f t="shared" ref="D21:AH21" si="5">COUNTIFS(D$6:D$13,"N")+COUNTIFS(D$6:D$13,"NG")</f>
        <v>1</v>
      </c>
      <c r="E21" s="87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7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7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2</v>
      </c>
      <c r="AF21" s="87">
        <f t="shared" si="5"/>
        <v>2</v>
      </c>
      <c r="AG21" s="87">
        <f t="shared" si="5"/>
        <v>2</v>
      </c>
      <c r="AH21" s="87">
        <f t="shared" si="5"/>
        <v>2</v>
      </c>
    </row>
    <row r="22" spans="2:34" x14ac:dyDescent="0.25">
      <c r="C22" s="52" t="s">
        <v>6</v>
      </c>
      <c r="D22" s="90">
        <f t="shared" ref="D22:AH22" si="6">COUNTIFS(D$6:D$13,"D")+COUNTIFS(D$6:D$13,"DG")</f>
        <v>1</v>
      </c>
      <c r="E22" s="90">
        <f t="shared" si="6"/>
        <v>0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90">
        <f t="shared" si="6"/>
        <v>0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90">
        <f t="shared" si="6"/>
        <v>0</v>
      </c>
      <c r="T22" s="90">
        <f t="shared" si="6"/>
        <v>1</v>
      </c>
      <c r="U22" s="90">
        <f t="shared" si="6"/>
        <v>1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0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0</v>
      </c>
      <c r="AH22" s="90">
        <f t="shared" si="6"/>
        <v>1</v>
      </c>
    </row>
    <row r="23" spans="2:34" x14ac:dyDescent="0.25">
      <c r="C23" s="21" t="s">
        <v>7</v>
      </c>
      <c r="D23" s="92">
        <f>COUNTIFS(S$6:S$13,"L")+COUNTIFS(S$6:S$13,"LG")+COUNTIFS(S$6:S$13,"P")</f>
        <v>3</v>
      </c>
      <c r="E23" s="92">
        <f t="shared" ref="E23:AH23" si="7">COUNTIFS(E$6:E$13,"L")+COUNTIFS(E$6:E$13,"LG")</f>
        <v>3</v>
      </c>
      <c r="F23" s="92">
        <f t="shared" si="7"/>
        <v>2</v>
      </c>
      <c r="G23" s="92">
        <f t="shared" si="7"/>
        <v>2</v>
      </c>
      <c r="H23" s="92">
        <f t="shared" si="7"/>
        <v>4</v>
      </c>
      <c r="I23" s="92">
        <f t="shared" si="7"/>
        <v>4</v>
      </c>
      <c r="J23" s="92">
        <f t="shared" si="7"/>
        <v>1</v>
      </c>
      <c r="K23" s="92">
        <f t="shared" si="7"/>
        <v>2</v>
      </c>
      <c r="L23" s="92">
        <f t="shared" si="7"/>
        <v>3</v>
      </c>
      <c r="M23" s="92">
        <f t="shared" si="7"/>
        <v>2</v>
      </c>
      <c r="N23" s="92">
        <f t="shared" si="7"/>
        <v>2</v>
      </c>
      <c r="O23" s="92">
        <f t="shared" si="7"/>
        <v>4</v>
      </c>
      <c r="P23" s="92">
        <f t="shared" si="7"/>
        <v>4</v>
      </c>
      <c r="Q23" s="92">
        <f t="shared" si="7"/>
        <v>1</v>
      </c>
      <c r="R23" s="92">
        <f t="shared" si="7"/>
        <v>2</v>
      </c>
      <c r="S23" s="92">
        <f t="shared" si="7"/>
        <v>3</v>
      </c>
      <c r="T23" s="92">
        <f t="shared" si="7"/>
        <v>2</v>
      </c>
      <c r="U23" s="92">
        <f t="shared" si="7"/>
        <v>2</v>
      </c>
      <c r="V23" s="92">
        <f t="shared" si="7"/>
        <v>4</v>
      </c>
      <c r="W23" s="92">
        <f t="shared" si="7"/>
        <v>4</v>
      </c>
      <c r="X23" s="92">
        <f t="shared" si="7"/>
        <v>1</v>
      </c>
      <c r="Y23" s="92">
        <f t="shared" si="7"/>
        <v>2</v>
      </c>
      <c r="Z23" s="92">
        <f t="shared" si="7"/>
        <v>3</v>
      </c>
      <c r="AA23" s="92">
        <f t="shared" si="7"/>
        <v>2</v>
      </c>
      <c r="AB23" s="92">
        <f t="shared" si="7"/>
        <v>2</v>
      </c>
      <c r="AC23" s="92">
        <f t="shared" si="7"/>
        <v>4</v>
      </c>
      <c r="AD23" s="92">
        <f t="shared" si="7"/>
        <v>4</v>
      </c>
      <c r="AE23" s="92">
        <f t="shared" si="7"/>
        <v>1</v>
      </c>
      <c r="AF23" s="92">
        <f t="shared" si="7"/>
        <v>2</v>
      </c>
      <c r="AG23" s="92">
        <f t="shared" si="7"/>
        <v>3</v>
      </c>
      <c r="AH23" s="92">
        <f t="shared" si="7"/>
        <v>2</v>
      </c>
    </row>
    <row r="24" spans="2:34" x14ac:dyDescent="0.25">
      <c r="C24" s="21" t="s">
        <v>94</v>
      </c>
      <c r="D24" s="180">
        <f t="shared" ref="D24:X24" si="8">COUNTIFS(N$6:N$13,"MG")+COUNTIFS(N$6:N$13,"TG")+COUNTIFS(N$6:N$13,"LG")+COUNTIFS(N$6:N$13,"DG")</f>
        <v>1</v>
      </c>
      <c r="E24" s="180">
        <f t="shared" si="8"/>
        <v>1</v>
      </c>
      <c r="F24" s="180">
        <f t="shared" si="8"/>
        <v>1</v>
      </c>
      <c r="G24" s="180">
        <f t="shared" si="8"/>
        <v>1</v>
      </c>
      <c r="H24" s="180">
        <f t="shared" si="8"/>
        <v>1</v>
      </c>
      <c r="I24" s="180">
        <f t="shared" si="8"/>
        <v>1</v>
      </c>
      <c r="J24" s="180">
        <f t="shared" si="8"/>
        <v>1</v>
      </c>
      <c r="K24" s="180">
        <f t="shared" si="8"/>
        <v>1</v>
      </c>
      <c r="L24" s="180">
        <f t="shared" si="8"/>
        <v>1</v>
      </c>
      <c r="M24" s="180">
        <f t="shared" si="8"/>
        <v>1</v>
      </c>
      <c r="N24" s="180">
        <f t="shared" si="8"/>
        <v>1</v>
      </c>
      <c r="O24" s="180">
        <f t="shared" si="8"/>
        <v>1</v>
      </c>
      <c r="P24" s="180">
        <f t="shared" si="8"/>
        <v>1</v>
      </c>
      <c r="Q24" s="180">
        <f t="shared" si="8"/>
        <v>1</v>
      </c>
      <c r="R24" s="180">
        <f t="shared" si="8"/>
        <v>1</v>
      </c>
      <c r="S24" s="180">
        <f t="shared" si="8"/>
        <v>1</v>
      </c>
      <c r="T24" s="180">
        <f t="shared" si="8"/>
        <v>1</v>
      </c>
      <c r="U24" s="180">
        <f t="shared" si="8"/>
        <v>1</v>
      </c>
      <c r="V24" s="180">
        <f t="shared" si="8"/>
        <v>1</v>
      </c>
      <c r="W24" s="180">
        <f t="shared" si="8"/>
        <v>1</v>
      </c>
      <c r="X24" s="180">
        <f t="shared" si="8"/>
        <v>1</v>
      </c>
      <c r="Y24" s="180">
        <f>COUNTIFS(AF$6:AF$13,"MG")+COUNTIFS(AF$6:AF$13,"TG")+COUNTIFS(AF$6:AF$13,"LG")+COUNTIFS(AF$6:AF$13,"DG")</f>
        <v>1</v>
      </c>
      <c r="Z24" s="180">
        <f>COUNTIFS(AG$6:AG$13,"MG")+COUNTIFS(AG$6:AG$13,"TG")+COUNTIFS(AG$6:AG$13,"LG")+COUNTIFS(AG$6:AG$13,"DG")</f>
        <v>1</v>
      </c>
      <c r="AA24" s="180">
        <f>COUNTIFS(AH$6:AH$13,"MG")+COUNTIFS(AH$6:AH$13,"TG")+COUNTIFS(AH$6:AH$13,"LG")+COUNTIFS(AH$6:AH$13,"DG")</f>
        <v>1</v>
      </c>
      <c r="AB24" s="180">
        <f>COUNTIFS(AH$6:AH$13,"MG")+COUNTIFS(AH$6:AH$13,"TG")+COUNTIFS(AH$6:AH$13,"LG")+COUNTIFS(AH$6:AH$13,"DG")</f>
        <v>1</v>
      </c>
      <c r="AC24" s="180">
        <f>COUNTIFS(AH$6:AH$13,"MG")+COUNTIFS(AH$6:AH$13,"TG")+COUNTIFS(AH$6:AH$13,"LG")+COUNTIFS(AH$6:AH$13,"DG")</f>
        <v>1</v>
      </c>
      <c r="AD24" s="180">
        <f>COUNTIFS(AH$6:AH$13,"MG")+COUNTIFS(AH$6:AH$13,"TG")+COUNTIFS(AH$6:AH$13,"LG")+COUNTIFS(AH$6:AH$13,"DG")</f>
        <v>1</v>
      </c>
      <c r="AE24" s="180">
        <f>COUNTIFS(AH$6:AH$13,"MG")+COUNTIFS(AH$6:AH$13,"TG")+COUNTIFS(AH$6:AH$13,"LG")+COUNTIFS(AH$6:AH$13,"DG")</f>
        <v>1</v>
      </c>
      <c r="AF24" s="180">
        <f>COUNTIFS(AH$6:AH$13,"MG")+COUNTIFS(AH$6:AH$13,"TG")+COUNTIFS(AH$6:AH$13,"LG")+COUNTIFS(AH$6:AH$13,"DG")</f>
        <v>1</v>
      </c>
      <c r="AG24" s="180">
        <f>COUNTIFS(AH$6:AH$13,"MG")+COUNTIFS(AH$6:AH$13,"TG")+COUNTIFS(AH$6:AH$13,"LG")+COUNTIFS(AH$6:AH$13,"DG")</f>
        <v>1</v>
      </c>
      <c r="AH24" s="180">
        <f>COUNTIFS(AH$6:AH$13,"MG")+COUNTIFS(AH$6:AH$13,"TG")+COUNTIFS(AH$6:AH$13,"LG")+COUNTIFS(AH$6:AH$13,"DG")</f>
        <v>1</v>
      </c>
    </row>
    <row r="25" spans="2:34" x14ac:dyDescent="0.25">
      <c r="C25" s="21" t="s">
        <v>4</v>
      </c>
      <c r="D25" s="94">
        <f t="shared" ref="D25:AH25" si="9">COUNTIFS(D$6:D$13,"V")</f>
        <v>0</v>
      </c>
      <c r="E25" s="94">
        <f t="shared" si="9"/>
        <v>0</v>
      </c>
      <c r="F25" s="94">
        <f t="shared" si="9"/>
        <v>0</v>
      </c>
      <c r="G25" s="94">
        <f t="shared" si="9"/>
        <v>0</v>
      </c>
      <c r="H25" s="94">
        <f t="shared" si="9"/>
        <v>0</v>
      </c>
      <c r="I25" s="94">
        <f t="shared" si="9"/>
        <v>0</v>
      </c>
      <c r="J25" s="94">
        <f t="shared" si="9"/>
        <v>0</v>
      </c>
      <c r="K25" s="94">
        <f t="shared" si="9"/>
        <v>0</v>
      </c>
      <c r="L25" s="94">
        <f t="shared" si="9"/>
        <v>0</v>
      </c>
      <c r="M25" s="94">
        <f t="shared" si="9"/>
        <v>0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94">
        <f t="shared" si="9"/>
        <v>0</v>
      </c>
      <c r="R25" s="94">
        <f t="shared" si="9"/>
        <v>0</v>
      </c>
      <c r="S25" s="94">
        <f t="shared" si="9"/>
        <v>0</v>
      </c>
      <c r="T25" s="94">
        <f t="shared" si="9"/>
        <v>0</v>
      </c>
      <c r="U25" s="94">
        <f t="shared" si="9"/>
        <v>0</v>
      </c>
      <c r="V25" s="94">
        <f t="shared" si="9"/>
        <v>0</v>
      </c>
      <c r="W25" s="94">
        <f t="shared" si="9"/>
        <v>0</v>
      </c>
      <c r="X25" s="94">
        <f t="shared" si="9"/>
        <v>0</v>
      </c>
      <c r="Y25" s="94">
        <f t="shared" si="9"/>
        <v>0</v>
      </c>
      <c r="Z25" s="94">
        <f t="shared" si="9"/>
        <v>0</v>
      </c>
      <c r="AA25" s="94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94">
        <f t="shared" si="9"/>
        <v>0</v>
      </c>
      <c r="AF25" s="94">
        <f t="shared" si="9"/>
        <v>0</v>
      </c>
      <c r="AG25" s="94">
        <f t="shared" si="9"/>
        <v>0</v>
      </c>
      <c r="AH25" s="94">
        <f t="shared" si="9"/>
        <v>0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34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34" x14ac:dyDescent="0.25">
      <c r="C30" s="10"/>
      <c r="D30" s="10"/>
      <c r="E30" s="21" t="s">
        <v>13</v>
      </c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118">
        <f>8.33*(COUNTIFS(F30:L30,"&lt;&gt;"&amp;"L",F30:L30,"&lt;&gt;"&amp;"D"))+8*(COUNTIFS(F30:L30,"="&amp;"D"))</f>
        <v>57.65</v>
      </c>
      <c r="P30" s="1119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34" x14ac:dyDescent="0.25">
      <c r="C31" s="10"/>
      <c r="D31" s="10"/>
      <c r="E31" s="21" t="s">
        <v>18</v>
      </c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118">
        <f t="shared" ref="O31:O37" si="10">8.33*(COUNTIFS(F31:L31,"&lt;&gt;"&amp;"L",F31:L31,"&lt;&gt;"&amp;"D"))+8*(COUNTIFS(F31:L31,"="&amp;"D"))</f>
        <v>24.990000000000002</v>
      </c>
      <c r="P31" s="111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34" x14ac:dyDescent="0.25">
      <c r="C32" s="10"/>
      <c r="D32" s="10"/>
      <c r="E32" s="21" t="s">
        <v>21</v>
      </c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118">
        <f t="shared" si="10"/>
        <v>33.32</v>
      </c>
      <c r="P32" s="1119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38" x14ac:dyDescent="0.25">
      <c r="C33" s="10"/>
      <c r="D33" s="10"/>
      <c r="E33" s="21" t="s">
        <v>26</v>
      </c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118">
        <f t="shared" si="10"/>
        <v>41.32</v>
      </c>
      <c r="P33" s="111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38" s="5" customFormat="1" x14ac:dyDescent="0.25">
      <c r="B34"/>
      <c r="C34" s="10"/>
      <c r="D34" s="10"/>
      <c r="E34" s="21" t="s">
        <v>28</v>
      </c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118">
        <f t="shared" si="10"/>
        <v>24.990000000000002</v>
      </c>
      <c r="P34" s="1119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/>
      <c r="AD34"/>
      <c r="AE34" s="10"/>
      <c r="AF34" s="10"/>
      <c r="AG34" s="10"/>
      <c r="AH34" s="10"/>
      <c r="AI34" s="10"/>
      <c r="AJ34" s="10"/>
      <c r="AK34" s="10"/>
      <c r="AL34" s="10"/>
    </row>
    <row r="35" spans="2:38" s="5" customFormat="1" x14ac:dyDescent="0.25">
      <c r="B35"/>
      <c r="C35" s="10"/>
      <c r="D35" s="10"/>
      <c r="E35" s="21" t="s">
        <v>30</v>
      </c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118">
        <f t="shared" si="10"/>
        <v>32.99</v>
      </c>
      <c r="P35" s="111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/>
      <c r="AD35"/>
      <c r="AE35" s="10"/>
      <c r="AF35" s="10"/>
      <c r="AG35" s="10"/>
      <c r="AH35" s="10"/>
      <c r="AI35" s="10"/>
      <c r="AJ35" s="10"/>
      <c r="AK35" s="10"/>
      <c r="AL35" s="10"/>
    </row>
    <row r="36" spans="2:38" s="5" customFormat="1" x14ac:dyDescent="0.25">
      <c r="B36"/>
      <c r="C36" s="10"/>
      <c r="D36" s="10"/>
      <c r="E36" s="21" t="s">
        <v>32</v>
      </c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118">
        <f t="shared" si="10"/>
        <v>41.65</v>
      </c>
      <c r="P36" s="1119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/>
      <c r="AD36"/>
      <c r="AE36" s="10"/>
      <c r="AF36" s="10"/>
      <c r="AG36" s="10"/>
      <c r="AH36" s="10"/>
      <c r="AI36" s="10"/>
      <c r="AJ36" s="10"/>
      <c r="AK36" s="10"/>
      <c r="AL36" s="10"/>
    </row>
    <row r="37" spans="2:38" s="5" customFormat="1" x14ac:dyDescent="0.25">
      <c r="B37"/>
      <c r="C37" s="10"/>
      <c r="D37" s="10"/>
      <c r="E37" s="21" t="s">
        <v>34</v>
      </c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118">
        <f t="shared" si="10"/>
        <v>57.32</v>
      </c>
      <c r="P37" s="1119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/>
      <c r="AD37"/>
      <c r="AE37" s="10"/>
      <c r="AF37" s="10"/>
      <c r="AG37" s="10"/>
      <c r="AH37" s="10"/>
      <c r="AI37" s="10"/>
      <c r="AJ37" s="10"/>
      <c r="AK37" s="10"/>
      <c r="AL37" s="10"/>
    </row>
    <row r="38" spans="2:38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/>
      <c r="AD38"/>
      <c r="AE38" s="10"/>
      <c r="AF38" s="10"/>
      <c r="AG38" s="10"/>
      <c r="AH38" s="10"/>
      <c r="AI38" s="10"/>
      <c r="AJ38" s="10"/>
      <c r="AK38" s="10"/>
      <c r="AL38" s="10"/>
    </row>
    <row r="39" spans="2:38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/>
      <c r="AD39"/>
      <c r="AE39" s="10"/>
      <c r="AF39" s="10"/>
      <c r="AG39" s="10"/>
      <c r="AH39" s="10"/>
      <c r="AI39" s="10"/>
      <c r="AJ39" s="10"/>
      <c r="AK39" s="10"/>
      <c r="AL39" s="10"/>
    </row>
    <row r="40" spans="2:38" s="5" customFormat="1" x14ac:dyDescent="0.25">
      <c r="B40"/>
      <c r="C40" s="10"/>
      <c r="D40" s="10"/>
      <c r="E40" s="29" t="s">
        <v>8</v>
      </c>
      <c r="F40" s="61">
        <f t="shared" ref="F40:L40" si="11">COUNTIFS(F30:F37,"M")</f>
        <v>2</v>
      </c>
      <c r="G40" s="61">
        <f t="shared" si="11"/>
        <v>2</v>
      </c>
      <c r="H40" s="61">
        <f t="shared" si="11"/>
        <v>2</v>
      </c>
      <c r="I40" s="61">
        <f t="shared" si="11"/>
        <v>2</v>
      </c>
      <c r="J40" s="61">
        <f t="shared" si="11"/>
        <v>2</v>
      </c>
      <c r="K40" s="61">
        <f t="shared" si="11"/>
        <v>1</v>
      </c>
      <c r="L40" s="99">
        <f t="shared" si="11"/>
        <v>1</v>
      </c>
      <c r="M40" s="10"/>
      <c r="N40" s="10"/>
      <c r="O40" s="1112">
        <f>SUM(F40:L40)</f>
        <v>12</v>
      </c>
      <c r="P40" s="1113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/>
      <c r="AD40"/>
      <c r="AE40" s="10"/>
      <c r="AF40" s="10"/>
      <c r="AG40" s="10"/>
      <c r="AH40" s="10"/>
      <c r="AI40" s="10"/>
      <c r="AJ40" s="10"/>
      <c r="AK40" s="10"/>
      <c r="AL40" s="10"/>
    </row>
    <row r="41" spans="2:38" s="5" customFormat="1" x14ac:dyDescent="0.25">
      <c r="B41"/>
      <c r="C41" s="10"/>
      <c r="D41" s="10"/>
      <c r="E41" s="30" t="s">
        <v>14</v>
      </c>
      <c r="F41" s="10">
        <f t="shared" ref="F41:L41" si="12">COUNTIFS(F30:F37,"T")</f>
        <v>2</v>
      </c>
      <c r="G41" s="10">
        <f t="shared" si="12"/>
        <v>2</v>
      </c>
      <c r="H41" s="10">
        <f t="shared" si="12"/>
        <v>2</v>
      </c>
      <c r="I41" s="10">
        <f t="shared" si="12"/>
        <v>2</v>
      </c>
      <c r="J41" s="10">
        <f t="shared" si="12"/>
        <v>2</v>
      </c>
      <c r="K41" s="10">
        <f t="shared" si="12"/>
        <v>1</v>
      </c>
      <c r="L41" s="100">
        <f t="shared" si="12"/>
        <v>1</v>
      </c>
      <c r="M41" s="10"/>
      <c r="N41" s="10"/>
      <c r="O41" s="1114">
        <f t="shared" ref="O41:O44" si="13">SUM(F41:L41)</f>
        <v>12</v>
      </c>
      <c r="P41" s="111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/>
      <c r="AD41"/>
      <c r="AE41" s="10"/>
      <c r="AF41" s="10"/>
      <c r="AG41" s="10"/>
      <c r="AH41" s="10"/>
      <c r="AI41" s="10"/>
      <c r="AJ41" s="10"/>
      <c r="AK41" s="10"/>
      <c r="AL41" s="10"/>
    </row>
    <row r="42" spans="2:38" s="5" customFormat="1" x14ac:dyDescent="0.25">
      <c r="B42"/>
      <c r="C42" s="10"/>
      <c r="D42" s="10"/>
      <c r="E42" s="30" t="s">
        <v>19</v>
      </c>
      <c r="F42" s="10">
        <f t="shared" ref="F42:L42" si="14">COUNTIFS(F30:F37,"N")</f>
        <v>1</v>
      </c>
      <c r="G42" s="10">
        <f t="shared" si="14"/>
        <v>1</v>
      </c>
      <c r="H42" s="10">
        <f t="shared" si="14"/>
        <v>1</v>
      </c>
      <c r="I42" s="10">
        <f t="shared" si="14"/>
        <v>1</v>
      </c>
      <c r="J42" s="10">
        <f t="shared" si="14"/>
        <v>1</v>
      </c>
      <c r="K42" s="10">
        <f t="shared" si="14"/>
        <v>1</v>
      </c>
      <c r="L42" s="100">
        <f t="shared" si="14"/>
        <v>1</v>
      </c>
      <c r="M42" s="10"/>
      <c r="N42" s="10"/>
      <c r="O42" s="1114">
        <f t="shared" si="13"/>
        <v>7</v>
      </c>
      <c r="P42" s="111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/>
      <c r="AD42"/>
      <c r="AE42" s="10"/>
      <c r="AF42" s="10"/>
      <c r="AG42" s="10"/>
      <c r="AH42" s="10"/>
      <c r="AI42" s="10"/>
      <c r="AJ42" s="10"/>
      <c r="AK42" s="10"/>
      <c r="AL42" s="10"/>
    </row>
    <row r="43" spans="2:38" s="5" customFormat="1" x14ac:dyDescent="0.25">
      <c r="B43"/>
      <c r="C43" s="10"/>
      <c r="D43" s="10"/>
      <c r="E43" s="30" t="s">
        <v>6</v>
      </c>
      <c r="F43" s="10">
        <f t="shared" ref="F43:L43" si="15">COUNTIFS(F30:F37,"D")</f>
        <v>1</v>
      </c>
      <c r="G43" s="10">
        <f t="shared" si="15"/>
        <v>1</v>
      </c>
      <c r="H43" s="10">
        <f t="shared" si="15"/>
        <v>1</v>
      </c>
      <c r="I43" s="10">
        <f t="shared" si="15"/>
        <v>1</v>
      </c>
      <c r="J43" s="10">
        <f t="shared" si="15"/>
        <v>1</v>
      </c>
      <c r="K43" s="10">
        <f t="shared" si="15"/>
        <v>1</v>
      </c>
      <c r="L43" s="100">
        <f t="shared" si="15"/>
        <v>1</v>
      </c>
      <c r="M43" s="10"/>
      <c r="N43" s="10"/>
      <c r="O43" s="1114">
        <f t="shared" si="13"/>
        <v>7</v>
      </c>
      <c r="P43" s="111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/>
      <c r="AD43"/>
      <c r="AE43" s="10"/>
      <c r="AF43" s="10"/>
      <c r="AG43" s="10"/>
      <c r="AH43" s="10"/>
      <c r="AI43" s="10"/>
      <c r="AJ43" s="10"/>
      <c r="AK43" s="10"/>
      <c r="AL43" s="10"/>
    </row>
    <row r="44" spans="2:38" s="5" customFormat="1" x14ac:dyDescent="0.25">
      <c r="B44"/>
      <c r="C44" s="10"/>
      <c r="D44" s="10"/>
      <c r="E44" s="31" t="s">
        <v>7</v>
      </c>
      <c r="F44" s="62">
        <f t="shared" ref="F44:L44" si="16">COUNTIFS(F30:F37,"L")</f>
        <v>2</v>
      </c>
      <c r="G44" s="62">
        <f t="shared" si="16"/>
        <v>2</v>
      </c>
      <c r="H44" s="62">
        <f t="shared" si="16"/>
        <v>2</v>
      </c>
      <c r="I44" s="62">
        <f t="shared" si="16"/>
        <v>2</v>
      </c>
      <c r="J44" s="62">
        <f t="shared" si="16"/>
        <v>2</v>
      </c>
      <c r="K44" s="62">
        <f t="shared" si="16"/>
        <v>4</v>
      </c>
      <c r="L44" s="101">
        <f t="shared" si="16"/>
        <v>4</v>
      </c>
      <c r="M44" s="10"/>
      <c r="N44" s="10"/>
      <c r="O44" s="1116">
        <f t="shared" si="13"/>
        <v>18</v>
      </c>
      <c r="P44" s="111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/>
      <c r="AD44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</sheetData>
  <mergeCells count="17">
    <mergeCell ref="AE3:AH3"/>
    <mergeCell ref="D1:F1"/>
    <mergeCell ref="D3:AD3"/>
    <mergeCell ref="O30:P30"/>
    <mergeCell ref="O31:P31"/>
    <mergeCell ref="O41:P41"/>
    <mergeCell ref="O42:P42"/>
    <mergeCell ref="O43:P43"/>
    <mergeCell ref="O44:P44"/>
    <mergeCell ref="O37:P37"/>
    <mergeCell ref="O40:P40"/>
    <mergeCell ref="B4:B5"/>
    <mergeCell ref="O33:P33"/>
    <mergeCell ref="O34:P34"/>
    <mergeCell ref="O35:P35"/>
    <mergeCell ref="O36:P36"/>
    <mergeCell ref="O32:P3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A25F-6E20-4300-AF07-9BD547BE9856}">
  <sheetPr>
    <tabColor theme="4" tint="0.79998168889431442"/>
  </sheetPr>
  <dimension ref="B1:AM45"/>
  <sheetViews>
    <sheetView showGridLines="0" zoomScale="115" zoomScaleNormal="115" workbookViewId="0">
      <pane xSplit="3" ySplit="5" topLeftCell="I9" activePane="bottomRight" state="frozen"/>
      <selection pane="topRight" activeCell="D1" sqref="D1"/>
      <selection pane="bottomLeft" activeCell="A6" sqref="A6"/>
      <selection pane="bottomRight" activeCell="I9" sqref="I9"/>
    </sheetView>
  </sheetViews>
  <sheetFormatPr baseColWidth="10" defaultColWidth="11.453125" defaultRowHeight="12.5" x14ac:dyDescent="0.25"/>
  <cols>
    <col min="1" max="1" width="16.7265625" customWidth="1"/>
    <col min="2" max="2" width="27.54296875" customWidth="1"/>
    <col min="3" max="3" width="4.26953125" style="492" customWidth="1"/>
    <col min="4" max="25" width="4.26953125" style="5" customWidth="1"/>
    <col min="26" max="34" width="4.26953125" customWidth="1"/>
  </cols>
  <sheetData>
    <row r="1" spans="2:34" ht="21" customHeight="1" x14ac:dyDescent="0.25">
      <c r="C1" s="421"/>
      <c r="D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2:34" ht="5.25" customHeight="1" x14ac:dyDescent="0.3">
      <c r="B2" s="237"/>
      <c r="C2" s="484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239"/>
      <c r="C3" s="48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120"/>
      <c r="AC3" s="1120"/>
      <c r="AD3" s="1120"/>
      <c r="AE3" s="1121"/>
      <c r="AF3" s="1120"/>
      <c r="AG3" s="1120"/>
      <c r="AH3" s="1121"/>
    </row>
    <row r="4" spans="2:34" ht="11.25" customHeight="1" x14ac:dyDescent="0.25">
      <c r="B4" s="1122" t="s">
        <v>3</v>
      </c>
      <c r="C4" s="241"/>
      <c r="D4" s="16" t="s">
        <v>6</v>
      </c>
      <c r="E4" s="15" t="s">
        <v>7</v>
      </c>
      <c r="F4" s="15" t="s">
        <v>8</v>
      </c>
      <c r="G4" s="15" t="s">
        <v>9</v>
      </c>
      <c r="H4" s="15" t="s">
        <v>10</v>
      </c>
      <c r="I4" s="516" t="s">
        <v>4</v>
      </c>
      <c r="J4" s="16" t="s">
        <v>5</v>
      </c>
      <c r="K4" s="16" t="s">
        <v>6</v>
      </c>
      <c r="L4" s="15" t="s">
        <v>7</v>
      </c>
      <c r="M4" s="15" t="s">
        <v>8</v>
      </c>
      <c r="N4" s="15" t="s">
        <v>9</v>
      </c>
      <c r="O4" s="15" t="s">
        <v>10</v>
      </c>
      <c r="P4" s="15" t="s">
        <v>4</v>
      </c>
      <c r="Q4" s="16" t="s">
        <v>5</v>
      </c>
      <c r="R4" s="16" t="s">
        <v>6</v>
      </c>
      <c r="S4" s="15" t="s">
        <v>7</v>
      </c>
      <c r="T4" s="15" t="s">
        <v>8</v>
      </c>
      <c r="U4" s="15" t="s">
        <v>9</v>
      </c>
      <c r="V4" s="15" t="s">
        <v>10</v>
      </c>
      <c r="W4" s="15" t="s">
        <v>4</v>
      </c>
      <c r="X4" s="16" t="s">
        <v>5</v>
      </c>
      <c r="Y4" s="16" t="s">
        <v>6</v>
      </c>
      <c r="Z4" s="15" t="s">
        <v>7</v>
      </c>
      <c r="AA4" s="15" t="s">
        <v>8</v>
      </c>
      <c r="AB4" s="516" t="s">
        <v>9</v>
      </c>
      <c r="AC4" s="15" t="s">
        <v>10</v>
      </c>
      <c r="AD4" s="15" t="s">
        <v>4</v>
      </c>
      <c r="AE4" s="16" t="s">
        <v>5</v>
      </c>
      <c r="AF4" s="16" t="s">
        <v>6</v>
      </c>
      <c r="AG4" s="15" t="s">
        <v>7</v>
      </c>
      <c r="AH4" s="178" t="s">
        <v>8</v>
      </c>
    </row>
    <row r="5" spans="2:34" ht="13.5" customHeight="1" x14ac:dyDescent="0.25">
      <c r="B5" s="1122"/>
      <c r="C5" s="241"/>
      <c r="D5" s="172">
        <v>1</v>
      </c>
      <c r="E5" s="172">
        <v>2</v>
      </c>
      <c r="F5" s="172">
        <v>3</v>
      </c>
      <c r="G5" s="172">
        <v>4</v>
      </c>
      <c r="H5" s="172">
        <v>5</v>
      </c>
      <c r="I5" s="268">
        <v>6</v>
      </c>
      <c r="J5" s="172">
        <v>7</v>
      </c>
      <c r="K5" s="172">
        <v>8</v>
      </c>
      <c r="L5" s="172">
        <v>9</v>
      </c>
      <c r="M5" s="172">
        <v>10</v>
      </c>
      <c r="N5" s="172">
        <v>11</v>
      </c>
      <c r="O5" s="172">
        <v>12</v>
      </c>
      <c r="P5" s="172">
        <v>13</v>
      </c>
      <c r="Q5" s="172">
        <v>14</v>
      </c>
      <c r="R5" s="172">
        <v>15</v>
      </c>
      <c r="S5" s="172">
        <v>16</v>
      </c>
      <c r="T5" s="172">
        <v>17</v>
      </c>
      <c r="U5" s="172">
        <v>18</v>
      </c>
      <c r="V5" s="172">
        <v>19</v>
      </c>
      <c r="W5" s="172">
        <v>20</v>
      </c>
      <c r="X5" s="172">
        <v>21</v>
      </c>
      <c r="Y5" s="172">
        <v>22</v>
      </c>
      <c r="Z5" s="172">
        <v>23</v>
      </c>
      <c r="AA5" s="172">
        <v>24</v>
      </c>
      <c r="AB5" s="268">
        <v>25</v>
      </c>
      <c r="AC5" s="172">
        <v>26</v>
      </c>
      <c r="AD5" s="172">
        <v>27</v>
      </c>
      <c r="AE5" s="172">
        <v>28</v>
      </c>
      <c r="AF5" s="172">
        <v>29</v>
      </c>
      <c r="AG5" s="172">
        <v>30</v>
      </c>
      <c r="AH5" s="292">
        <v>31</v>
      </c>
    </row>
    <row r="6" spans="2:34" ht="15" customHeight="1" x14ac:dyDescent="0.25">
      <c r="B6" s="242" t="s">
        <v>17</v>
      </c>
      <c r="C6" s="476" t="s">
        <v>13</v>
      </c>
      <c r="D6" s="269" t="s">
        <v>16</v>
      </c>
      <c r="E6" s="532" t="s">
        <v>77</v>
      </c>
      <c r="F6" s="532" t="s">
        <v>77</v>
      </c>
      <c r="G6" s="532" t="s">
        <v>77</v>
      </c>
      <c r="H6" s="532" t="s">
        <v>77</v>
      </c>
      <c r="I6" s="278" t="s">
        <v>53</v>
      </c>
      <c r="J6" s="271" t="s">
        <v>53</v>
      </c>
      <c r="K6" s="271" t="s">
        <v>53</v>
      </c>
      <c r="L6" s="532" t="s">
        <v>77</v>
      </c>
      <c r="M6" s="532" t="s">
        <v>77</v>
      </c>
      <c r="N6" s="532" t="s">
        <v>77</v>
      </c>
      <c r="O6" s="532" t="s">
        <v>77</v>
      </c>
      <c r="P6" s="532" t="s">
        <v>77</v>
      </c>
      <c r="Q6" s="620" t="s">
        <v>7</v>
      </c>
      <c r="R6" s="620" t="s">
        <v>7</v>
      </c>
      <c r="S6" s="219" t="s">
        <v>7</v>
      </c>
      <c r="T6" s="219" t="s">
        <v>7</v>
      </c>
      <c r="U6" s="219" t="s">
        <v>8</v>
      </c>
      <c r="V6" s="219" t="s">
        <v>8</v>
      </c>
      <c r="W6" s="219" t="s">
        <v>8</v>
      </c>
      <c r="X6" s="221" t="s">
        <v>7</v>
      </c>
      <c r="Y6" s="259" t="s">
        <v>7</v>
      </c>
      <c r="Z6" s="224" t="s">
        <v>8</v>
      </c>
      <c r="AA6" s="224" t="s">
        <v>8</v>
      </c>
      <c r="AB6" s="536" t="s">
        <v>7</v>
      </c>
      <c r="AC6" s="223" t="s">
        <v>7</v>
      </c>
      <c r="AD6" s="541" t="s">
        <v>7</v>
      </c>
      <c r="AE6" s="270" t="s">
        <v>16</v>
      </c>
      <c r="AF6" s="270" t="s">
        <v>16</v>
      </c>
      <c r="AG6" s="270" t="s">
        <v>22</v>
      </c>
      <c r="AH6" s="540" t="s">
        <v>22</v>
      </c>
    </row>
    <row r="7" spans="2:34" ht="15" customHeight="1" x14ac:dyDescent="0.3">
      <c r="B7" s="244" t="s">
        <v>73</v>
      </c>
      <c r="C7" s="477" t="s">
        <v>18</v>
      </c>
      <c r="D7" s="205" t="s">
        <v>7</v>
      </c>
      <c r="E7" s="223" t="s">
        <v>8</v>
      </c>
      <c r="F7" s="224" t="s">
        <v>8</v>
      </c>
      <c r="G7" s="224" t="s">
        <v>8</v>
      </c>
      <c r="H7" s="272" t="s">
        <v>8</v>
      </c>
      <c r="I7" s="279" t="s">
        <v>7</v>
      </c>
      <c r="J7" s="620" t="s">
        <v>7</v>
      </c>
      <c r="K7" s="620" t="s">
        <v>7</v>
      </c>
      <c r="L7" s="224" t="s">
        <v>7</v>
      </c>
      <c r="M7" s="224" t="s">
        <v>7</v>
      </c>
      <c r="N7" s="224" t="s">
        <v>8</v>
      </c>
      <c r="O7" s="224" t="s">
        <v>8</v>
      </c>
      <c r="P7" s="224" t="s">
        <v>8</v>
      </c>
      <c r="Q7" s="230" t="s">
        <v>6</v>
      </c>
      <c r="R7" s="230" t="s">
        <v>6</v>
      </c>
      <c r="S7" s="532" t="s">
        <v>4</v>
      </c>
      <c r="T7" s="532" t="s">
        <v>4</v>
      </c>
      <c r="U7" s="224" t="s">
        <v>7</v>
      </c>
      <c r="V7" s="224" t="s">
        <v>7</v>
      </c>
      <c r="W7" s="224" t="s">
        <v>7</v>
      </c>
      <c r="X7" s="211" t="s">
        <v>8</v>
      </c>
      <c r="Y7" s="198" t="s">
        <v>8</v>
      </c>
      <c r="Z7" s="224" t="s">
        <v>14</v>
      </c>
      <c r="AA7" s="224" t="s">
        <v>14</v>
      </c>
      <c r="AB7" s="279" t="s">
        <v>14</v>
      </c>
      <c r="AC7" s="532" t="s">
        <v>4</v>
      </c>
      <c r="AD7" s="215" t="s">
        <v>6</v>
      </c>
      <c r="AE7" s="211" t="s">
        <v>7</v>
      </c>
      <c r="AF7" s="198" t="s">
        <v>7</v>
      </c>
      <c r="AG7" s="223" t="s">
        <v>8</v>
      </c>
      <c r="AH7" s="541" t="s">
        <v>8</v>
      </c>
    </row>
    <row r="8" spans="2:34" ht="15" customHeight="1" x14ac:dyDescent="0.3">
      <c r="B8" s="244" t="s">
        <v>20</v>
      </c>
      <c r="C8" s="477" t="s">
        <v>21</v>
      </c>
      <c r="D8" s="206" t="s">
        <v>6</v>
      </c>
      <c r="E8" s="223" t="s">
        <v>7</v>
      </c>
      <c r="F8" s="224" t="s">
        <v>7</v>
      </c>
      <c r="G8" s="224" t="s">
        <v>8</v>
      </c>
      <c r="H8" s="272" t="s">
        <v>8</v>
      </c>
      <c r="I8" s="279" t="s">
        <v>8</v>
      </c>
      <c r="J8" s="211" t="s">
        <v>7</v>
      </c>
      <c r="K8" s="213" t="s">
        <v>7</v>
      </c>
      <c r="L8" s="224" t="s">
        <v>8</v>
      </c>
      <c r="M8" s="224" t="s">
        <v>8</v>
      </c>
      <c r="N8" s="224" t="s">
        <v>7</v>
      </c>
      <c r="O8" s="224" t="s">
        <v>7</v>
      </c>
      <c r="P8" s="224" t="s">
        <v>7</v>
      </c>
      <c r="Q8" s="270" t="s">
        <v>16</v>
      </c>
      <c r="R8" s="270" t="s">
        <v>16</v>
      </c>
      <c r="S8" s="270" t="s">
        <v>22</v>
      </c>
      <c r="T8" s="270" t="s">
        <v>22</v>
      </c>
      <c r="U8" s="270" t="s">
        <v>22</v>
      </c>
      <c r="V8" s="270" t="s">
        <v>22</v>
      </c>
      <c r="W8" s="271" t="s">
        <v>53</v>
      </c>
      <c r="X8" s="269" t="s">
        <v>23</v>
      </c>
      <c r="Y8" s="270" t="s">
        <v>23</v>
      </c>
      <c r="Z8" s="270" t="s">
        <v>16</v>
      </c>
      <c r="AA8" s="270" t="s">
        <v>16</v>
      </c>
      <c r="AB8" s="550" t="s">
        <v>16</v>
      </c>
      <c r="AC8" s="270" t="s">
        <v>16</v>
      </c>
      <c r="AD8" s="270" t="s">
        <v>16</v>
      </c>
      <c r="AE8" s="199" t="s">
        <v>6</v>
      </c>
      <c r="AF8" s="199" t="s">
        <v>6</v>
      </c>
      <c r="AG8" s="223" t="s">
        <v>7</v>
      </c>
      <c r="AH8" s="541" t="s">
        <v>7</v>
      </c>
    </row>
    <row r="9" spans="2:34" ht="15" customHeight="1" thickBot="1" x14ac:dyDescent="0.35">
      <c r="B9" s="244" t="s">
        <v>66</v>
      </c>
      <c r="C9" s="477" t="s">
        <v>26</v>
      </c>
      <c r="D9" s="210" t="s">
        <v>7</v>
      </c>
      <c r="E9" s="225" t="s">
        <v>8</v>
      </c>
      <c r="F9" s="226" t="s">
        <v>8</v>
      </c>
      <c r="G9" s="226" t="s">
        <v>7</v>
      </c>
      <c r="H9" s="273" t="s">
        <v>7</v>
      </c>
      <c r="I9" s="280" t="s">
        <v>7</v>
      </c>
      <c r="J9" s="227" t="s">
        <v>8</v>
      </c>
      <c r="K9" s="228" t="s">
        <v>8</v>
      </c>
      <c r="L9" s="226" t="s">
        <v>14</v>
      </c>
      <c r="M9" s="226" t="s">
        <v>14</v>
      </c>
      <c r="N9" s="226" t="s">
        <v>14</v>
      </c>
      <c r="O9" s="226" t="s">
        <v>14</v>
      </c>
      <c r="P9" s="260" t="s">
        <v>6</v>
      </c>
      <c r="Q9" s="227" t="s">
        <v>7</v>
      </c>
      <c r="R9" s="261" t="s">
        <v>7</v>
      </c>
      <c r="S9" s="226" t="s">
        <v>8</v>
      </c>
      <c r="T9" s="226" t="s">
        <v>8</v>
      </c>
      <c r="U9" s="226" t="s">
        <v>8</v>
      </c>
      <c r="V9" s="226" t="s">
        <v>8</v>
      </c>
      <c r="W9" s="226" t="s">
        <v>8</v>
      </c>
      <c r="X9" s="262" t="s">
        <v>6</v>
      </c>
      <c r="Y9" s="262" t="s">
        <v>6</v>
      </c>
      <c r="Z9" s="397" t="s">
        <v>7</v>
      </c>
      <c r="AA9" s="538" t="s">
        <v>7</v>
      </c>
      <c r="AB9" s="539" t="s">
        <v>7</v>
      </c>
      <c r="AC9" s="532" t="s">
        <v>4</v>
      </c>
      <c r="AD9" s="532" t="s">
        <v>4</v>
      </c>
      <c r="AE9" s="227" t="s">
        <v>7</v>
      </c>
      <c r="AF9" s="261" t="s">
        <v>7</v>
      </c>
      <c r="AG9" s="532" t="s">
        <v>4</v>
      </c>
      <c r="AH9" s="542" t="s">
        <v>4</v>
      </c>
    </row>
    <row r="10" spans="2:34" ht="17.25" customHeight="1" x14ac:dyDescent="0.3">
      <c r="B10" s="254" t="s">
        <v>90</v>
      </c>
      <c r="C10" s="486" t="s">
        <v>28</v>
      </c>
      <c r="D10" s="204" t="s">
        <v>7</v>
      </c>
      <c r="E10" s="229" t="s">
        <v>6</v>
      </c>
      <c r="F10" s="230" t="s">
        <v>6</v>
      </c>
      <c r="G10" s="230" t="s">
        <v>6</v>
      </c>
      <c r="H10" s="274" t="s">
        <v>14</v>
      </c>
      <c r="I10" s="281" t="s">
        <v>14</v>
      </c>
      <c r="J10" s="221" t="s">
        <v>19</v>
      </c>
      <c r="K10" s="222" t="s">
        <v>19</v>
      </c>
      <c r="L10" s="263" t="s">
        <v>7</v>
      </c>
      <c r="M10" s="263" t="s">
        <v>7</v>
      </c>
      <c r="N10" s="263" t="s">
        <v>7</v>
      </c>
      <c r="O10" s="263" t="s">
        <v>7</v>
      </c>
      <c r="P10" s="263" t="s">
        <v>14</v>
      </c>
      <c r="Q10" s="656" t="s">
        <v>19</v>
      </c>
      <c r="R10" s="657" t="s">
        <v>19</v>
      </c>
      <c r="S10" s="263" t="s">
        <v>19</v>
      </c>
      <c r="T10" s="263" t="s">
        <v>19</v>
      </c>
      <c r="U10" s="263" t="s">
        <v>19</v>
      </c>
      <c r="V10" s="220" t="s">
        <v>6</v>
      </c>
      <c r="W10" s="263" t="s">
        <v>7</v>
      </c>
      <c r="X10" s="221" t="s">
        <v>7</v>
      </c>
      <c r="Y10" s="259" t="s">
        <v>7</v>
      </c>
      <c r="Z10" s="546" t="s">
        <v>19</v>
      </c>
      <c r="AA10" s="546" t="s">
        <v>19</v>
      </c>
      <c r="AB10" s="547" t="s">
        <v>19</v>
      </c>
      <c r="AC10" s="231" t="s">
        <v>19</v>
      </c>
      <c r="AD10" s="231" t="s">
        <v>19</v>
      </c>
      <c r="AE10" s="221" t="s">
        <v>7</v>
      </c>
      <c r="AF10" s="259" t="s">
        <v>7</v>
      </c>
      <c r="AG10" s="199" t="s">
        <v>6</v>
      </c>
      <c r="AH10" s="543" t="s">
        <v>6</v>
      </c>
    </row>
    <row r="11" spans="2:34" ht="16.5" customHeight="1" x14ac:dyDescent="0.3">
      <c r="B11" s="254" t="s">
        <v>91</v>
      </c>
      <c r="C11" s="487" t="s">
        <v>30</v>
      </c>
      <c r="D11" s="205" t="s">
        <v>19</v>
      </c>
      <c r="E11" s="214" t="s">
        <v>7</v>
      </c>
      <c r="F11" s="212" t="s">
        <v>7</v>
      </c>
      <c r="G11" s="212" t="s">
        <v>7</v>
      </c>
      <c r="H11" s="275" t="s">
        <v>7</v>
      </c>
      <c r="I11" s="289" t="s">
        <v>7</v>
      </c>
      <c r="J11" s="211" t="s">
        <v>14</v>
      </c>
      <c r="K11" s="213" t="s">
        <v>14</v>
      </c>
      <c r="L11" s="212" t="s">
        <v>19</v>
      </c>
      <c r="M11" s="212" t="s">
        <v>19</v>
      </c>
      <c r="N11" s="212" t="s">
        <v>19</v>
      </c>
      <c r="O11" s="215" t="s">
        <v>6</v>
      </c>
      <c r="P11" s="212" t="s">
        <v>7</v>
      </c>
      <c r="Q11" s="211" t="s">
        <v>7</v>
      </c>
      <c r="R11" s="198" t="s">
        <v>7</v>
      </c>
      <c r="S11" s="216" t="s">
        <v>14</v>
      </c>
      <c r="T11" s="212" t="s">
        <v>14</v>
      </c>
      <c r="U11" s="212" t="s">
        <v>14</v>
      </c>
      <c r="V11" s="216" t="s">
        <v>19</v>
      </c>
      <c r="W11" s="216" t="s">
        <v>19</v>
      </c>
      <c r="X11" s="211" t="s">
        <v>7</v>
      </c>
      <c r="Y11" s="198" t="s">
        <v>7</v>
      </c>
      <c r="Z11" s="199" t="s">
        <v>6</v>
      </c>
      <c r="AA11" s="199" t="s">
        <v>6</v>
      </c>
      <c r="AB11" s="535" t="s">
        <v>6</v>
      </c>
      <c r="AC11" s="216" t="s">
        <v>14</v>
      </c>
      <c r="AD11" s="216" t="s">
        <v>14</v>
      </c>
      <c r="AE11" s="211" t="s">
        <v>19</v>
      </c>
      <c r="AF11" s="198" t="s">
        <v>19</v>
      </c>
      <c r="AG11" s="214" t="s">
        <v>7</v>
      </c>
      <c r="AH11" s="544" t="s">
        <v>7</v>
      </c>
    </row>
    <row r="12" spans="2:34" ht="15" customHeight="1" x14ac:dyDescent="0.3">
      <c r="B12" s="256" t="s">
        <v>92</v>
      </c>
      <c r="C12" s="487" t="s">
        <v>32</v>
      </c>
      <c r="D12" s="205" t="s">
        <v>14</v>
      </c>
      <c r="E12" s="214" t="s">
        <v>19</v>
      </c>
      <c r="F12" s="212" t="s">
        <v>19</v>
      </c>
      <c r="G12" s="212" t="s">
        <v>19</v>
      </c>
      <c r="H12" s="276" t="s">
        <v>6</v>
      </c>
      <c r="I12" s="282" t="s">
        <v>7</v>
      </c>
      <c r="J12" s="211" t="s">
        <v>7</v>
      </c>
      <c r="K12" s="213" t="s">
        <v>7</v>
      </c>
      <c r="L12" s="216" t="s">
        <v>14</v>
      </c>
      <c r="M12" s="212" t="s">
        <v>14</v>
      </c>
      <c r="N12" s="212" t="s">
        <v>14</v>
      </c>
      <c r="O12" s="216" t="s">
        <v>19</v>
      </c>
      <c r="P12" s="216" t="s">
        <v>19</v>
      </c>
      <c r="Q12" s="211" t="s">
        <v>7</v>
      </c>
      <c r="R12" s="198" t="s">
        <v>7</v>
      </c>
      <c r="S12" s="199" t="s">
        <v>6</v>
      </c>
      <c r="T12" s="199" t="s">
        <v>6</v>
      </c>
      <c r="U12" s="199" t="s">
        <v>6</v>
      </c>
      <c r="V12" s="216" t="s">
        <v>14</v>
      </c>
      <c r="W12" s="216" t="s">
        <v>14</v>
      </c>
      <c r="X12" s="211" t="s">
        <v>19</v>
      </c>
      <c r="Y12" s="198" t="s">
        <v>19</v>
      </c>
      <c r="Z12" s="212" t="s">
        <v>7</v>
      </c>
      <c r="AA12" s="275" t="s">
        <v>7</v>
      </c>
      <c r="AB12" s="536" t="s">
        <v>7</v>
      </c>
      <c r="AC12" s="212" t="s">
        <v>7</v>
      </c>
      <c r="AD12" s="212" t="s">
        <v>14</v>
      </c>
      <c r="AE12" s="656" t="s">
        <v>7</v>
      </c>
      <c r="AF12" s="198" t="s">
        <v>14</v>
      </c>
      <c r="AG12" s="214" t="s">
        <v>19</v>
      </c>
      <c r="AH12" s="544" t="s">
        <v>19</v>
      </c>
    </row>
    <row r="13" spans="2:34" ht="15" customHeight="1" x14ac:dyDescent="0.3">
      <c r="B13" s="257" t="s">
        <v>93</v>
      </c>
      <c r="C13" s="488" t="s">
        <v>34</v>
      </c>
      <c r="D13" s="208" t="s">
        <v>7</v>
      </c>
      <c r="E13" s="232" t="s">
        <v>14</v>
      </c>
      <c r="F13" s="233" t="s">
        <v>14</v>
      </c>
      <c r="G13" s="233" t="s">
        <v>14</v>
      </c>
      <c r="H13" s="277" t="s">
        <v>19</v>
      </c>
      <c r="I13" s="283" t="s">
        <v>19</v>
      </c>
      <c r="J13" s="235" t="s">
        <v>7</v>
      </c>
      <c r="K13" s="236" t="s">
        <v>7</v>
      </c>
      <c r="L13" s="264" t="s">
        <v>6</v>
      </c>
      <c r="M13" s="265" t="s">
        <v>6</v>
      </c>
      <c r="N13" s="265" t="s">
        <v>6</v>
      </c>
      <c r="O13" s="234" t="s">
        <v>14</v>
      </c>
      <c r="P13" s="234" t="s">
        <v>14</v>
      </c>
      <c r="Q13" s="620" t="s">
        <v>14</v>
      </c>
      <c r="R13" s="658" t="s">
        <v>14</v>
      </c>
      <c r="S13" s="233" t="s">
        <v>7</v>
      </c>
      <c r="T13" s="233" t="s">
        <v>7</v>
      </c>
      <c r="U13" s="233" t="s">
        <v>7</v>
      </c>
      <c r="V13" s="233" t="s">
        <v>7</v>
      </c>
      <c r="W13" s="233" t="s">
        <v>14</v>
      </c>
      <c r="X13" s="235" t="s">
        <v>14</v>
      </c>
      <c r="Y13" s="266" t="s">
        <v>14</v>
      </c>
      <c r="Z13" s="532" t="s">
        <v>4</v>
      </c>
      <c r="AA13" s="534" t="s">
        <v>4</v>
      </c>
      <c r="AB13" s="537" t="s">
        <v>4</v>
      </c>
      <c r="AC13" s="267" t="s">
        <v>6</v>
      </c>
      <c r="AD13" s="233" t="s">
        <v>7</v>
      </c>
      <c r="AE13" s="620" t="s">
        <v>14</v>
      </c>
      <c r="AF13" s="236" t="s">
        <v>7</v>
      </c>
      <c r="AG13" s="532" t="s">
        <v>4</v>
      </c>
      <c r="AH13" s="542" t="s">
        <v>4</v>
      </c>
    </row>
    <row r="14" spans="2:34" ht="16.149999999999999" customHeight="1" x14ac:dyDescent="0.25">
      <c r="B14" s="246" t="s">
        <v>55</v>
      </c>
      <c r="C14" s="489"/>
      <c r="D14" s="248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</row>
    <row r="15" spans="2:34" ht="11.25" customHeight="1" x14ac:dyDescent="0.25">
      <c r="B15" s="4"/>
      <c r="C15" s="421"/>
      <c r="D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AA15" s="68"/>
    </row>
    <row r="16" spans="2:34" ht="11.15" customHeight="1" x14ac:dyDescent="0.25">
      <c r="B16" s="4"/>
      <c r="C16" s="421"/>
      <c r="D16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2:34" ht="11.15" customHeight="1" x14ac:dyDescent="0.25">
      <c r="B17" s="4"/>
      <c r="C17" s="421"/>
      <c r="D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2:34" ht="11.15" customHeight="1" x14ac:dyDescent="0.25">
      <c r="B18" s="4"/>
      <c r="C18" s="490" t="s">
        <v>38</v>
      </c>
      <c r="D18" s="53">
        <f>SUM(D19:D22)</f>
        <v>4</v>
      </c>
      <c r="E18" s="53">
        <f t="shared" ref="E18:AH18" si="0">SUM(E19:E22)</f>
        <v>5</v>
      </c>
      <c r="F18" s="53">
        <f t="shared" si="0"/>
        <v>5</v>
      </c>
      <c r="G18" s="53">
        <f t="shared" si="0"/>
        <v>5</v>
      </c>
      <c r="H18" s="53">
        <f t="shared" si="0"/>
        <v>5</v>
      </c>
      <c r="I18" s="53">
        <f t="shared" si="0"/>
        <v>4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5</v>
      </c>
      <c r="P18" s="53">
        <f t="shared" si="0"/>
        <v>5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5</v>
      </c>
      <c r="AE18" s="53">
        <f t="shared" si="0"/>
        <v>4</v>
      </c>
      <c r="AF18" s="53">
        <f t="shared" si="0"/>
        <v>4</v>
      </c>
      <c r="AG18" s="53">
        <f t="shared" si="0"/>
        <v>4</v>
      </c>
      <c r="AH18" s="53">
        <f t="shared" si="0"/>
        <v>4</v>
      </c>
    </row>
    <row r="19" spans="2:34" ht="11.15" customHeight="1" x14ac:dyDescent="0.25">
      <c r="B19" s="4"/>
      <c r="C19" s="491" t="s">
        <v>8</v>
      </c>
      <c r="D19" s="81">
        <f>COUNTIFS(D$6:D$13,"M")+COUNTIFS(D$6:D$13,"MG")</f>
        <v>1</v>
      </c>
      <c r="E19" s="81">
        <f t="shared" ref="E19:AH19" si="1">COUNTIFS(E$6:E$13,"M")+COUNTIFS(E$6:E$13,"MG")</f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1</v>
      </c>
      <c r="L19" s="81">
        <f t="shared" si="1"/>
        <v>1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1</v>
      </c>
      <c r="R19" s="81">
        <f t="shared" si="1"/>
        <v>1</v>
      </c>
      <c r="S19" s="81">
        <f t="shared" si="1"/>
        <v>1</v>
      </c>
      <c r="T19" s="81">
        <f t="shared" si="1"/>
        <v>1</v>
      </c>
      <c r="U19" s="81">
        <f t="shared" si="1"/>
        <v>2</v>
      </c>
      <c r="V19" s="81">
        <f t="shared" si="1"/>
        <v>2</v>
      </c>
      <c r="W19" s="81">
        <f t="shared" si="1"/>
        <v>2</v>
      </c>
      <c r="X19" s="81">
        <f t="shared" si="1"/>
        <v>1</v>
      </c>
      <c r="Y19" s="81">
        <f t="shared" si="1"/>
        <v>1</v>
      </c>
      <c r="Z19" s="81">
        <f t="shared" si="1"/>
        <v>2</v>
      </c>
      <c r="AA19" s="81">
        <f t="shared" si="1"/>
        <v>2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  <c r="AF19" s="81">
        <f t="shared" si="1"/>
        <v>1</v>
      </c>
      <c r="AG19" s="81">
        <f t="shared" si="1"/>
        <v>1</v>
      </c>
      <c r="AH19" s="81">
        <f t="shared" si="1"/>
        <v>1</v>
      </c>
    </row>
    <row r="20" spans="2:34" ht="11.15" customHeight="1" x14ac:dyDescent="0.25">
      <c r="B20" s="4"/>
      <c r="C20" s="491" t="s">
        <v>14</v>
      </c>
      <c r="D20" s="84">
        <f>COUNTIFS(D$6:D$13,"T")+COUNTIFS(D$6:D$13,"TG")</f>
        <v>1</v>
      </c>
      <c r="E20" s="84">
        <f t="shared" ref="E20:AH20" si="2">COUNTIFS(E$6:E$13,"T")+COUNTIFS(E$6:E$13,"TG")</f>
        <v>1</v>
      </c>
      <c r="F20" s="84">
        <f t="shared" si="2"/>
        <v>1</v>
      </c>
      <c r="G20" s="84">
        <f t="shared" si="2"/>
        <v>1</v>
      </c>
      <c r="H20" s="84">
        <f t="shared" si="2"/>
        <v>1</v>
      </c>
      <c r="I20" s="84">
        <f t="shared" si="2"/>
        <v>1</v>
      </c>
      <c r="J20" s="84">
        <f t="shared" si="2"/>
        <v>1</v>
      </c>
      <c r="K20" s="84">
        <f t="shared" si="2"/>
        <v>1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2</v>
      </c>
      <c r="Q20" s="84">
        <f t="shared" si="2"/>
        <v>1</v>
      </c>
      <c r="R20" s="84">
        <f t="shared" si="2"/>
        <v>1</v>
      </c>
      <c r="S20" s="84">
        <f t="shared" si="2"/>
        <v>2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2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2</v>
      </c>
      <c r="AE20" s="84">
        <f t="shared" si="2"/>
        <v>1</v>
      </c>
      <c r="AF20" s="84">
        <f t="shared" si="2"/>
        <v>1</v>
      </c>
      <c r="AG20" s="84">
        <f t="shared" si="2"/>
        <v>1</v>
      </c>
      <c r="AH20" s="84">
        <f t="shared" si="2"/>
        <v>1</v>
      </c>
    </row>
    <row r="21" spans="2:34" ht="11.15" customHeight="1" x14ac:dyDescent="0.25">
      <c r="C21" s="491" t="s">
        <v>19</v>
      </c>
      <c r="D21" s="87">
        <f>COUNTIFS(D$6:D$13,"N")+COUNTIFS(D$6:D$13,"NG")</f>
        <v>1</v>
      </c>
      <c r="E21" s="87">
        <f t="shared" ref="E21:AH21" si="3">COUNTIFS(E$6:E$13,"N")+COUNTIFS(E$6:E$13,"NG")</f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  <c r="AH21" s="87">
        <f t="shared" si="3"/>
        <v>1</v>
      </c>
    </row>
    <row r="22" spans="2:34" x14ac:dyDescent="0.25">
      <c r="C22" s="491" t="s">
        <v>6</v>
      </c>
      <c r="D22" s="90">
        <f>COUNTIFS(D$6:D$13,"D")+COUNTIFS(D$6:D$13,"DG")</f>
        <v>1</v>
      </c>
      <c r="E22" s="90">
        <f t="shared" ref="E22:AH22" si="4">COUNTIFS(E$6:E$13,"D")+COUNTIFS(E$6:E$13,"DG")</f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1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  <c r="AH22" s="90">
        <f t="shared" si="4"/>
        <v>1</v>
      </c>
    </row>
    <row r="23" spans="2:34" x14ac:dyDescent="0.25">
      <c r="C23" s="490" t="s">
        <v>7</v>
      </c>
      <c r="D23" s="92">
        <f>COUNTIFS(D$6:D$13,"L")+COUNTIFS(D$6:D$13,"LG")</f>
        <v>4</v>
      </c>
      <c r="E23" s="92">
        <f t="shared" ref="E23:AH23" si="5">COUNTIFS(E$6:E$13,"L")+COUNTIFS(E$6:E$13,"LG")</f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4</v>
      </c>
      <c r="J23" s="92">
        <f t="shared" si="5"/>
        <v>4</v>
      </c>
      <c r="K23" s="92">
        <f t="shared" si="5"/>
        <v>4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2</v>
      </c>
      <c r="Q23" s="92">
        <f t="shared" si="5"/>
        <v>4</v>
      </c>
      <c r="R23" s="92">
        <f t="shared" si="5"/>
        <v>4</v>
      </c>
      <c r="S23" s="92">
        <f t="shared" si="5"/>
        <v>2</v>
      </c>
      <c r="T23" s="92">
        <f t="shared" si="5"/>
        <v>2</v>
      </c>
      <c r="U23" s="92">
        <f t="shared" si="5"/>
        <v>2</v>
      </c>
      <c r="V23" s="92">
        <f t="shared" si="5"/>
        <v>2</v>
      </c>
      <c r="W23" s="92">
        <f t="shared" si="5"/>
        <v>2</v>
      </c>
      <c r="X23" s="92">
        <f t="shared" si="5"/>
        <v>4</v>
      </c>
      <c r="Y23" s="92">
        <f t="shared" si="5"/>
        <v>4</v>
      </c>
      <c r="Z23" s="92">
        <f t="shared" si="5"/>
        <v>2</v>
      </c>
      <c r="AA23" s="92">
        <f t="shared" si="5"/>
        <v>2</v>
      </c>
      <c r="AB23" s="92">
        <f t="shared" si="5"/>
        <v>3</v>
      </c>
      <c r="AC23" s="92">
        <f t="shared" si="5"/>
        <v>2</v>
      </c>
      <c r="AD23" s="92">
        <f t="shared" si="5"/>
        <v>2</v>
      </c>
      <c r="AE23" s="92">
        <f t="shared" si="5"/>
        <v>4</v>
      </c>
      <c r="AF23" s="92">
        <f t="shared" si="5"/>
        <v>4</v>
      </c>
      <c r="AG23" s="92">
        <f t="shared" si="5"/>
        <v>2</v>
      </c>
      <c r="AH23" s="92">
        <f t="shared" si="5"/>
        <v>2</v>
      </c>
    </row>
    <row r="24" spans="2:34" x14ac:dyDescent="0.25">
      <c r="C24" s="490" t="s">
        <v>94</v>
      </c>
      <c r="D24" s="180">
        <f>COUNTIFS('Noviembre''24'!AF$6:AF$13,"MG")+COUNTIFS('Noviembre''24'!AF$6:AF$13,"TG")+COUNTIFS('Noviembre''24'!AF$6:AF$13,"LG")+COUNTIFS('Noviembre''24'!AF$6:AF$13,"DG")</f>
        <v>1</v>
      </c>
      <c r="E24" s="180">
        <f>COUNTIFS('Noviembre''24'!AG$6:AG$13,"MG")+COUNTIFS('Noviembre''24'!AG$6:AG$13,"TG")+COUNTIFS('Noviembre''24'!AG$6:AG$13,"LG")+COUNTIFS('Noviembre''24'!AG$6:AG$13,"DG")</f>
        <v>1</v>
      </c>
      <c r="F24" s="180">
        <f>COUNTIFS('Noviembre''24'!AG$6:AG$13,"MG")+COUNTIFS('Noviembre''24'!AG$6:AG$13,"TG")+COUNTIFS('Noviembre''24'!AG$6:AG$13,"LG")+COUNTIFS('Noviembre''24'!AG$6:AG$13,"DG")</f>
        <v>1</v>
      </c>
      <c r="G24" s="180">
        <f t="shared" ref="G24:U24" si="6">COUNTIFS(Q$6:Q$13,"MG")+COUNTIFS(Q$6:Q$13,"TG")+COUNTIFS(Q$6:Q$13,"LG")+COUNTIFS(Q$6:Q$13,"DG")</f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1</v>
      </c>
      <c r="O24" s="180">
        <f t="shared" si="6"/>
        <v>1</v>
      </c>
      <c r="P24" s="180">
        <f t="shared" si="6"/>
        <v>1</v>
      </c>
      <c r="Q24" s="180">
        <f t="shared" si="6"/>
        <v>1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 t="shared" si="6"/>
        <v>1</v>
      </c>
      <c r="V24" s="180">
        <f>COUNTIFS(AF$6:AF$13,"MG")+COUNTIFS(AF$6:AF$13,"TG")+COUNTIFS(AF$6:AF$13,"LG")+COUNTIFS(AF$6:AF$13,"DG")</f>
        <v>1</v>
      </c>
      <c r="W24" s="180">
        <f>COUNTIFS(AF$6:AF$13,"MG")+COUNTIFS(AF$6:AF$13,"TG")+COUNTIFS(AF$6:AF$13,"LG")+COUNTIFS(AF$6:AF$13,"DG")</f>
        <v>1</v>
      </c>
      <c r="X24" s="180">
        <f>COUNTIFS(AF$6:AF$13,"MG")+COUNTIFS(AF$6:AF$13,"TG")+COUNTIFS(AF$6:AF$13,"LG")+COUNTIFS(AF$6:AF$13,"DG")</f>
        <v>1</v>
      </c>
      <c r="Y24" s="180">
        <f>COUNTIFS(AF$6:AF$13,"MG")+COUNTIFS(AF$6:AF$13,"TG")+COUNTIFS(AF$6:AF$13,"LG")+COUNTIFS(AF$6:AF$13,"DG")</f>
        <v>1</v>
      </c>
      <c r="Z24" s="180">
        <f>COUNTIFS(AF$6:AF$13,"MG")+COUNTIFS(AF$6:AF$13,"TG")+COUNTIFS(AF$6:AF$13,"LG")+COUNTIFS(AF$6:AF$13,"DG")</f>
        <v>1</v>
      </c>
      <c r="AA24" s="180">
        <f>COUNTIFS(AF$6:AF$13,"MG")+COUNTIFS(AF$6:AF$13,"TG")+COUNTIFS(AF$6:AF$13,"LG")+COUNTIFS(AF$6:AF$13,"DG")</f>
        <v>1</v>
      </c>
      <c r="AB24" s="180">
        <f>COUNTIFS(AF$6:AF$13,"MG")+COUNTIFS(AF$6:AF$13,"TG")+COUNTIFS(AF$6:AF$13,"LG")+COUNTIFS(AF$6:AF$13,"DG")</f>
        <v>1</v>
      </c>
      <c r="AC24" s="180">
        <f>COUNTIFS(AF$6:AF$13,"MG")+COUNTIFS(AF$6:AF$13,"TG")+COUNTIFS(AF$6:AF$13,"LG")+COUNTIFS(AF$6:AF$13,"DG")</f>
        <v>1</v>
      </c>
      <c r="AD24" s="180">
        <f>COUNTIFS(AF$6:AF$13,"MG")+COUNTIFS(AF$6:AF$13,"TG")+COUNTIFS(AF$6:AF$13,"LG")+COUNTIFS(AF$6:AF$13,"DG")</f>
        <v>1</v>
      </c>
      <c r="AE24" s="180">
        <f>COUNTIFS(AF$6:AF$13,"MG")+COUNTIFS(AF$6:AF$13,"TG")+COUNTIFS(AF$6:AF$13,"LG")+COUNTIFS(AF$6:AF$13,"DG")</f>
        <v>1</v>
      </c>
      <c r="AF24" s="180">
        <f>COUNTIFS(AF$6:AF$13,"MG")+COUNTIFS(AF$6:AF$13,"TG")+COUNTIFS(AF$6:AF$13,"LG")+COUNTIFS(AF$6:AF$13,"DG")</f>
        <v>1</v>
      </c>
      <c r="AG24" s="180">
        <f>COUNTIFS(AF$6:AF$13,"MG")+COUNTIFS(AF$6:AF$13,"TG")+COUNTIFS(AF$6:AF$13,"LG")+COUNTIFS(AF$6:AF$13,"DG")</f>
        <v>1</v>
      </c>
      <c r="AH24" s="180">
        <f>COUNTIFS(AF$6:AF$13,"MG")+COUNTIFS(AF$6:AF$13,"TG")+COUNTIFS(AF$6:AF$13,"LG")+COUNTIFS(AF$6:AF$13,"DG")</f>
        <v>1</v>
      </c>
    </row>
    <row r="25" spans="2:34" x14ac:dyDescent="0.25">
      <c r="C25" s="490" t="s">
        <v>4</v>
      </c>
      <c r="D25" s="94">
        <f>COUNTIFS(D$6:D$13,"V")</f>
        <v>0</v>
      </c>
      <c r="E25" s="94">
        <f t="shared" ref="E25:AH25" si="7">COUNTIFS(E$6:E$13,"V")</f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1</v>
      </c>
      <c r="T25" s="94">
        <f t="shared" si="7"/>
        <v>1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1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 t="shared" si="7"/>
        <v>1</v>
      </c>
      <c r="AE25" s="94">
        <f t="shared" si="7"/>
        <v>0</v>
      </c>
      <c r="AF25" s="94">
        <f t="shared" si="7"/>
        <v>0</v>
      </c>
      <c r="AG25" s="94">
        <f t="shared" si="7"/>
        <v>2</v>
      </c>
      <c r="AH25" s="94">
        <f t="shared" si="7"/>
        <v>2</v>
      </c>
    </row>
    <row r="26" spans="2:34" x14ac:dyDescent="0.25">
      <c r="C26" s="421"/>
      <c r="D26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2:34" x14ac:dyDescent="0.25">
      <c r="C27" s="421"/>
      <c r="D2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2:34" x14ac:dyDescent="0.25">
      <c r="C28" s="421"/>
      <c r="D28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2:34" x14ac:dyDescent="0.25">
      <c r="C29" s="421"/>
      <c r="D29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34" x14ac:dyDescent="0.25">
      <c r="C30" s="421"/>
      <c r="D30"/>
      <c r="E30" s="69" t="s">
        <v>8</v>
      </c>
      <c r="F30" s="69" t="s">
        <v>8</v>
      </c>
      <c r="G30" s="69" t="s">
        <v>8</v>
      </c>
      <c r="H30" s="69" t="s">
        <v>8</v>
      </c>
      <c r="I30" s="69" t="s">
        <v>8</v>
      </c>
      <c r="J30" s="70" t="s">
        <v>6</v>
      </c>
      <c r="K30" s="71" t="s">
        <v>6</v>
      </c>
      <c r="L30"/>
      <c r="M30"/>
      <c r="N30" s="196">
        <f>8.33*(COUNTIFS(E30:K30,"&lt;&gt;"&amp;"L",E30:K30,"&lt;&gt;"&amp;"D"))+8*(COUNTIFS(E30:K30,"="&amp;"D"))</f>
        <v>57.65</v>
      </c>
      <c r="O30" s="197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34" x14ac:dyDescent="0.25">
      <c r="C31" s="421"/>
      <c r="D31"/>
      <c r="E31" s="69" t="s">
        <v>7</v>
      </c>
      <c r="F31" s="69" t="s">
        <v>7</v>
      </c>
      <c r="G31" s="69" t="s">
        <v>8</v>
      </c>
      <c r="H31" s="69" t="s">
        <v>8</v>
      </c>
      <c r="I31" s="69" t="s">
        <v>8</v>
      </c>
      <c r="J31" s="70" t="s">
        <v>7</v>
      </c>
      <c r="K31" s="71" t="s">
        <v>7</v>
      </c>
      <c r="L31"/>
      <c r="M31"/>
      <c r="N31" s="196">
        <f t="shared" ref="N31:N37" si="8">8.33*(COUNTIFS(E31:K31,"&lt;&gt;"&amp;"L",E31:K31,"&lt;&gt;"&amp;"D"))+8*(COUNTIFS(E31:K31,"="&amp;"D"))</f>
        <v>24.990000000000002</v>
      </c>
      <c r="O31" s="197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34" x14ac:dyDescent="0.25">
      <c r="C32" s="421"/>
      <c r="D32"/>
      <c r="E32" s="69" t="s">
        <v>8</v>
      </c>
      <c r="F32" s="69" t="s">
        <v>8</v>
      </c>
      <c r="G32" s="69" t="s">
        <v>7</v>
      </c>
      <c r="H32" s="69" t="s">
        <v>7</v>
      </c>
      <c r="I32" s="69" t="s">
        <v>7</v>
      </c>
      <c r="J32" s="70" t="s">
        <v>8</v>
      </c>
      <c r="K32" s="71" t="s">
        <v>8</v>
      </c>
      <c r="L32"/>
      <c r="M32"/>
      <c r="N32" s="196">
        <f t="shared" si="8"/>
        <v>33.32</v>
      </c>
      <c r="O32" s="197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2:39" x14ac:dyDescent="0.25">
      <c r="C33" s="421"/>
      <c r="D33"/>
      <c r="E33" s="69" t="s">
        <v>14</v>
      </c>
      <c r="F33" s="69" t="s">
        <v>14</v>
      </c>
      <c r="G33" s="69" t="s">
        <v>14</v>
      </c>
      <c r="H33" s="69" t="s">
        <v>14</v>
      </c>
      <c r="I33" s="69" t="s">
        <v>6</v>
      </c>
      <c r="J33" s="70" t="s">
        <v>7</v>
      </c>
      <c r="K33" s="71" t="s">
        <v>7</v>
      </c>
      <c r="L33"/>
      <c r="M33"/>
      <c r="N33" s="196">
        <f t="shared" si="8"/>
        <v>41.32</v>
      </c>
      <c r="O33" s="197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2:39" s="5" customFormat="1" x14ac:dyDescent="0.25">
      <c r="B34"/>
      <c r="C34" s="421"/>
      <c r="D34" s="10"/>
      <c r="E34" s="77" t="s">
        <v>7</v>
      </c>
      <c r="F34" s="77" t="s">
        <v>7</v>
      </c>
      <c r="G34" s="77" t="s">
        <v>7</v>
      </c>
      <c r="H34" s="77" t="s">
        <v>7</v>
      </c>
      <c r="I34" s="77" t="s">
        <v>14</v>
      </c>
      <c r="J34" s="70" t="s">
        <v>14</v>
      </c>
      <c r="K34" s="71" t="s">
        <v>14</v>
      </c>
      <c r="L34" s="10"/>
      <c r="M34" s="10"/>
      <c r="N34" s="196">
        <f t="shared" si="8"/>
        <v>24.990000000000002</v>
      </c>
      <c r="O34" s="19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/>
      <c r="AA34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</row>
    <row r="35" spans="2:39" s="5" customFormat="1" x14ac:dyDescent="0.25">
      <c r="B35"/>
      <c r="C35" s="421"/>
      <c r="D35" s="10"/>
      <c r="E35" s="77" t="s">
        <v>19</v>
      </c>
      <c r="F35" s="77" t="s">
        <v>19</v>
      </c>
      <c r="G35" s="77" t="s">
        <v>19</v>
      </c>
      <c r="H35" s="77" t="s">
        <v>6</v>
      </c>
      <c r="I35" s="77" t="s">
        <v>7</v>
      </c>
      <c r="J35" s="70" t="s">
        <v>7</v>
      </c>
      <c r="K35" s="71" t="s">
        <v>7</v>
      </c>
      <c r="L35" s="10"/>
      <c r="M35" s="10"/>
      <c r="N35" s="196">
        <f t="shared" si="8"/>
        <v>32.99</v>
      </c>
      <c r="O35" s="19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/>
      <c r="AA35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 spans="2:39" s="5" customFormat="1" x14ac:dyDescent="0.25">
      <c r="B36"/>
      <c r="C36" s="421"/>
      <c r="D36" s="10"/>
      <c r="E36" s="77" t="s">
        <v>14</v>
      </c>
      <c r="F36" s="77" t="s">
        <v>14</v>
      </c>
      <c r="G36" s="77" t="s">
        <v>14</v>
      </c>
      <c r="H36" s="77" t="s">
        <v>19</v>
      </c>
      <c r="I36" s="77" t="s">
        <v>19</v>
      </c>
      <c r="J36" s="70" t="s">
        <v>7</v>
      </c>
      <c r="K36" s="71" t="s">
        <v>7</v>
      </c>
      <c r="L36" s="10"/>
      <c r="M36" s="10"/>
      <c r="N36" s="196">
        <f t="shared" si="8"/>
        <v>41.65</v>
      </c>
      <c r="O36" s="19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/>
      <c r="AA36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 spans="2:39" s="5" customFormat="1" x14ac:dyDescent="0.25">
      <c r="B37"/>
      <c r="C37" s="421"/>
      <c r="D37" s="10"/>
      <c r="E37" s="77" t="s">
        <v>6</v>
      </c>
      <c r="F37" s="77" t="s">
        <v>6</v>
      </c>
      <c r="G37" s="77" t="s">
        <v>6</v>
      </c>
      <c r="H37" s="77" t="s">
        <v>14</v>
      </c>
      <c r="I37" s="77" t="s">
        <v>14</v>
      </c>
      <c r="J37" s="70" t="s">
        <v>19</v>
      </c>
      <c r="K37" s="71" t="s">
        <v>19</v>
      </c>
      <c r="L37" s="10"/>
      <c r="M37" s="10"/>
      <c r="N37" s="196">
        <f t="shared" si="8"/>
        <v>57.32</v>
      </c>
      <c r="O37" s="19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/>
      <c r="AA37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</row>
    <row r="38" spans="2:39" s="5" customFormat="1" x14ac:dyDescent="0.25">
      <c r="B38"/>
      <c r="C38" s="421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98"/>
      <c r="O38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/>
      <c r="AA38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 spans="2:39" s="5" customFormat="1" x14ac:dyDescent="0.25">
      <c r="B39"/>
      <c r="C39" s="421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98"/>
      <c r="O39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/>
      <c r="AA3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39" s="5" customFormat="1" x14ac:dyDescent="0.25">
      <c r="B40"/>
      <c r="C40" s="421"/>
      <c r="D40" s="10"/>
      <c r="E40" s="249">
        <f t="shared" ref="E40:K40" si="9">COUNTIFS(E30:E37,"M")</f>
        <v>2</v>
      </c>
      <c r="F40" s="200">
        <f t="shared" si="9"/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1</v>
      </c>
      <c r="K40" s="243">
        <f t="shared" si="9"/>
        <v>1</v>
      </c>
      <c r="L40" s="10"/>
      <c r="M40" s="10"/>
      <c r="N40" s="189">
        <f>SUM(E40:K40)</f>
        <v>12</v>
      </c>
      <c r="O40" s="19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/>
      <c r="AA4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</row>
    <row r="41" spans="2:39" s="5" customFormat="1" x14ac:dyDescent="0.25">
      <c r="B41"/>
      <c r="C41" s="421"/>
      <c r="D41" s="10"/>
      <c r="E41" s="250">
        <f t="shared" ref="E41:K41" si="10">COUNTIFS(E30:E37,"T")</f>
        <v>2</v>
      </c>
      <c r="F41" s="10">
        <f t="shared" si="10"/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1</v>
      </c>
      <c r="K41" s="245">
        <f t="shared" si="10"/>
        <v>1</v>
      </c>
      <c r="L41" s="10"/>
      <c r="M41" s="10"/>
      <c r="N41" s="191">
        <f t="shared" ref="N41:N44" si="11">SUM(E41:K41)</f>
        <v>12</v>
      </c>
      <c r="O41" s="192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/>
      <c r="AA41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</row>
    <row r="42" spans="2:39" s="5" customFormat="1" x14ac:dyDescent="0.25">
      <c r="B42"/>
      <c r="C42" s="421"/>
      <c r="D42" s="10"/>
      <c r="E42" s="250">
        <f t="shared" ref="E42:K42" si="12">COUNTIFS(E30:E37,"N")</f>
        <v>1</v>
      </c>
      <c r="F42" s="10">
        <f t="shared" si="12"/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245">
        <f t="shared" si="12"/>
        <v>1</v>
      </c>
      <c r="L42" s="10"/>
      <c r="M42" s="10"/>
      <c r="N42" s="191">
        <f t="shared" si="11"/>
        <v>7</v>
      </c>
      <c r="O42" s="192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/>
      <c r="AA42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</row>
    <row r="43" spans="2:39" s="5" customFormat="1" x14ac:dyDescent="0.25">
      <c r="B43"/>
      <c r="C43" s="421"/>
      <c r="D43" s="10"/>
      <c r="E43" s="250">
        <f t="shared" ref="E43:K43" si="13">COUNTIFS(E30:E37,"D")</f>
        <v>1</v>
      </c>
      <c r="F43" s="10">
        <f t="shared" si="13"/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245">
        <f t="shared" si="13"/>
        <v>1</v>
      </c>
      <c r="L43" s="10"/>
      <c r="M43" s="10"/>
      <c r="N43" s="191">
        <f t="shared" si="11"/>
        <v>7</v>
      </c>
      <c r="O43" s="192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/>
      <c r="AA43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</row>
    <row r="44" spans="2:39" s="5" customFormat="1" x14ac:dyDescent="0.25">
      <c r="B44"/>
      <c r="C44" s="421"/>
      <c r="D44" s="10"/>
      <c r="E44" s="251">
        <f t="shared" ref="E44:K44" si="14">COUNTIFS(E30:E37,"L")</f>
        <v>2</v>
      </c>
      <c r="F44" s="207">
        <f t="shared" si="14"/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4</v>
      </c>
      <c r="K44" s="247">
        <f t="shared" si="14"/>
        <v>4</v>
      </c>
      <c r="L44" s="10"/>
      <c r="M44" s="10"/>
      <c r="N44" s="193">
        <f t="shared" si="11"/>
        <v>18</v>
      </c>
      <c r="O44" s="19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/>
      <c r="AA44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</row>
    <row r="45" spans="2:39" x14ac:dyDescent="0.25">
      <c r="C45" s="421"/>
      <c r="D45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</sheetData>
  <mergeCells count="3">
    <mergeCell ref="AF3:AH3"/>
    <mergeCell ref="AB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7DB9E-7F93-49F6-AFFB-B35540D32FE8}">
  <sheetPr>
    <tabColor theme="9" tint="0.59999389629810485"/>
  </sheetPr>
  <dimension ref="B1:AR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C6" sqref="AC6:AD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1" width="4.26953125" customWidth="1"/>
  </cols>
  <sheetData>
    <row r="1" spans="2:31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1" ht="6" customHeight="1" x14ac:dyDescent="0.3">
      <c r="B2" s="500" t="s">
        <v>95</v>
      </c>
      <c r="C2" s="1125" t="s">
        <v>95</v>
      </c>
      <c r="D2" s="1125"/>
      <c r="E2" s="1125"/>
      <c r="F2" s="1125"/>
      <c r="G2" s="1125" t="s">
        <v>95</v>
      </c>
      <c r="H2" s="1125"/>
      <c r="I2" s="1125" t="s">
        <v>95</v>
      </c>
      <c r="J2" s="1125"/>
      <c r="K2" s="1125" t="s">
        <v>95</v>
      </c>
      <c r="L2" s="1125"/>
      <c r="M2" s="1125" t="s">
        <v>95</v>
      </c>
      <c r="N2" s="1125"/>
      <c r="O2" s="1125" t="s">
        <v>95</v>
      </c>
      <c r="P2" s="1125"/>
      <c r="Q2" s="1125" t="s">
        <v>95</v>
      </c>
      <c r="R2" s="1125"/>
      <c r="S2" s="1125" t="s">
        <v>95</v>
      </c>
      <c r="T2" s="1125"/>
      <c r="U2" s="1125" t="s">
        <v>95</v>
      </c>
      <c r="V2" s="1125"/>
      <c r="W2" s="1125" t="s">
        <v>95</v>
      </c>
      <c r="X2" s="1125"/>
      <c r="Y2" s="1125" t="s">
        <v>95</v>
      </c>
      <c r="Z2" s="1125"/>
      <c r="AA2" s="1125" t="s">
        <v>95</v>
      </c>
      <c r="AB2" s="1125"/>
      <c r="AC2" s="1125" t="s">
        <v>95</v>
      </c>
      <c r="AD2" s="1125"/>
      <c r="AE2" s="501" t="s">
        <v>95</v>
      </c>
    </row>
    <row r="3" spans="2:31" ht="10.5" customHeight="1" x14ac:dyDescent="0.3">
      <c r="B3" s="502" t="s">
        <v>95</v>
      </c>
      <c r="C3" s="494" t="s">
        <v>95</v>
      </c>
      <c r="D3" s="494"/>
      <c r="E3" s="494"/>
      <c r="F3" s="1123" t="s">
        <v>95</v>
      </c>
      <c r="G3" s="1123"/>
      <c r="H3" s="1123"/>
      <c r="I3" s="1123"/>
      <c r="J3" s="1123"/>
      <c r="K3" s="1123"/>
      <c r="L3" s="1123"/>
      <c r="M3" s="1123"/>
      <c r="N3" s="1123"/>
      <c r="O3" s="1123"/>
      <c r="P3" s="1123"/>
      <c r="Q3" s="1123"/>
      <c r="R3" s="1123"/>
      <c r="S3" s="1123"/>
      <c r="T3" s="1123"/>
      <c r="U3" s="1123"/>
      <c r="V3" s="1123"/>
      <c r="W3" s="1123"/>
      <c r="X3" s="1123"/>
      <c r="Y3" s="1123"/>
      <c r="Z3" s="1123"/>
      <c r="AA3" s="1123"/>
      <c r="AB3" s="1123"/>
      <c r="AC3" s="1123"/>
      <c r="AD3" s="1123" t="s">
        <v>95</v>
      </c>
      <c r="AE3" s="1124"/>
    </row>
    <row r="4" spans="2:31" ht="15" customHeight="1" x14ac:dyDescent="0.3">
      <c r="B4" s="1126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</row>
    <row r="5" spans="2:31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504">
        <v>28</v>
      </c>
    </row>
    <row r="6" spans="2:31" ht="15" customHeight="1" x14ac:dyDescent="0.3">
      <c r="B6" s="507" t="s">
        <v>17</v>
      </c>
      <c r="C6" s="561" t="s">
        <v>13</v>
      </c>
      <c r="D6" s="713" t="s">
        <v>23</v>
      </c>
      <c r="E6" s="714" t="s">
        <v>23</v>
      </c>
      <c r="F6" s="715" t="s">
        <v>16</v>
      </c>
      <c r="G6" s="655" t="s">
        <v>16</v>
      </c>
      <c r="H6" s="655" t="s">
        <v>16</v>
      </c>
      <c r="I6" s="655" t="s">
        <v>16</v>
      </c>
      <c r="J6" s="718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72" t="s">
        <v>7</v>
      </c>
      <c r="Y6" s="640" t="s">
        <v>16</v>
      </c>
      <c r="Z6" s="641" t="s">
        <v>16</v>
      </c>
      <c r="AA6" s="514" t="s">
        <v>22</v>
      </c>
      <c r="AB6" s="514" t="s">
        <v>22</v>
      </c>
      <c r="AC6" s="532" t="s">
        <v>77</v>
      </c>
      <c r="AD6" s="532" t="s">
        <v>77</v>
      </c>
      <c r="AE6" s="215" t="s">
        <v>53</v>
      </c>
    </row>
    <row r="7" spans="2:31" ht="15" customHeight="1" x14ac:dyDescent="0.3">
      <c r="B7" s="244" t="s">
        <v>73</v>
      </c>
      <c r="C7" s="421" t="s">
        <v>18</v>
      </c>
      <c r="D7" s="624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76" t="s">
        <v>6</v>
      </c>
      <c r="Y7" s="569" t="s">
        <v>7</v>
      </c>
      <c r="Z7" s="205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510" t="s">
        <v>8</v>
      </c>
    </row>
    <row r="8" spans="2:31" ht="15" customHeight="1" x14ac:dyDescent="0.3">
      <c r="B8" s="244" t="s">
        <v>20</v>
      </c>
      <c r="C8" s="421" t="s">
        <v>21</v>
      </c>
      <c r="D8" s="569" t="s">
        <v>7</v>
      </c>
      <c r="E8" s="205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32" t="s">
        <v>96</v>
      </c>
      <c r="N8" s="532" t="s">
        <v>96</v>
      </c>
      <c r="O8" s="532" t="s">
        <v>96</v>
      </c>
      <c r="P8" s="532" t="s">
        <v>96</v>
      </c>
      <c r="Q8" s="276" t="s">
        <v>53</v>
      </c>
      <c r="R8" s="581" t="s">
        <v>23</v>
      </c>
      <c r="S8" s="582" t="s">
        <v>23</v>
      </c>
      <c r="T8" s="554" t="s">
        <v>16</v>
      </c>
      <c r="U8" s="554" t="s">
        <v>16</v>
      </c>
      <c r="V8" s="554" t="s">
        <v>16</v>
      </c>
      <c r="W8" s="554" t="s">
        <v>16</v>
      </c>
      <c r="X8" s="662" t="s">
        <v>16</v>
      </c>
      <c r="Y8" s="624" t="s">
        <v>6</v>
      </c>
      <c r="Z8" s="206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510" t="s">
        <v>8</v>
      </c>
    </row>
    <row r="9" spans="2:31" ht="15" customHeight="1" x14ac:dyDescent="0.3">
      <c r="B9" s="508" t="s">
        <v>66</v>
      </c>
      <c r="C9" s="579" t="s">
        <v>26</v>
      </c>
      <c r="D9" s="585" t="s">
        <v>8</v>
      </c>
      <c r="E9" s="208" t="s">
        <v>8</v>
      </c>
      <c r="F9" s="642" t="s">
        <v>14</v>
      </c>
      <c r="G9" s="642" t="s">
        <v>14</v>
      </c>
      <c r="H9" s="642" t="s">
        <v>14</v>
      </c>
      <c r="I9" s="642" t="s">
        <v>14</v>
      </c>
      <c r="J9" s="728" t="s">
        <v>6</v>
      </c>
      <c r="K9" s="585" t="s">
        <v>7</v>
      </c>
      <c r="L9" s="208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226" t="s">
        <v>7</v>
      </c>
      <c r="U9" s="226" t="s">
        <v>7</v>
      </c>
      <c r="V9" s="226" t="s">
        <v>8</v>
      </c>
      <c r="W9" s="226" t="s">
        <v>8</v>
      </c>
      <c r="X9" s="273" t="s">
        <v>8</v>
      </c>
      <c r="Y9" s="567" t="s">
        <v>7</v>
      </c>
      <c r="Z9" s="210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511" t="s">
        <v>7</v>
      </c>
    </row>
    <row r="10" spans="2:31" ht="17.25" customHeight="1" x14ac:dyDescent="0.3">
      <c r="B10" s="244" t="s">
        <v>90</v>
      </c>
      <c r="C10" s="421" t="s">
        <v>28</v>
      </c>
      <c r="D10" s="730" t="s">
        <v>14</v>
      </c>
      <c r="E10" s="731" t="s">
        <v>14</v>
      </c>
      <c r="F10" s="212" t="s">
        <v>7</v>
      </c>
      <c r="G10" s="275" t="s">
        <v>7</v>
      </c>
      <c r="H10" s="727" t="s">
        <v>19</v>
      </c>
      <c r="I10" s="212" t="s">
        <v>7</v>
      </c>
      <c r="J10" s="275" t="s">
        <v>14</v>
      </c>
      <c r="K10" s="569" t="s">
        <v>14</v>
      </c>
      <c r="L10" s="2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231" t="s">
        <v>14</v>
      </c>
      <c r="U10" s="263" t="s">
        <v>14</v>
      </c>
      <c r="V10" s="263" t="s">
        <v>14</v>
      </c>
      <c r="W10" s="231" t="s">
        <v>19</v>
      </c>
      <c r="X10" s="274" t="s">
        <v>19</v>
      </c>
      <c r="Y10" s="568" t="s">
        <v>7</v>
      </c>
      <c r="Z10" s="505" t="s">
        <v>7</v>
      </c>
      <c r="AA10" s="230" t="s">
        <v>6</v>
      </c>
      <c r="AB10" s="230" t="s">
        <v>6</v>
      </c>
      <c r="AC10" s="230" t="s">
        <v>6</v>
      </c>
      <c r="AD10" s="759" t="s">
        <v>7</v>
      </c>
      <c r="AE10" s="512" t="s">
        <v>14</v>
      </c>
    </row>
    <row r="11" spans="2:31" ht="16.5" customHeight="1" x14ac:dyDescent="0.3">
      <c r="B11" s="422" t="s">
        <v>91</v>
      </c>
      <c r="C11" s="421" t="s">
        <v>30</v>
      </c>
      <c r="D11" s="725" t="s">
        <v>19</v>
      </c>
      <c r="E11" s="726" t="s">
        <v>19</v>
      </c>
      <c r="F11" s="630" t="s">
        <v>19</v>
      </c>
      <c r="G11" s="421" t="s">
        <v>19</v>
      </c>
      <c r="H11" s="727" t="s">
        <v>7</v>
      </c>
      <c r="I11" s="260" t="s">
        <v>6</v>
      </c>
      <c r="J11" s="421" t="s">
        <v>7</v>
      </c>
      <c r="K11" s="567" t="s">
        <v>7</v>
      </c>
      <c r="L11" s="210" t="s">
        <v>7</v>
      </c>
      <c r="M11" s="631" t="s">
        <v>14</v>
      </c>
      <c r="N11" s="630" t="s">
        <v>14</v>
      </c>
      <c r="O11" s="630" t="s">
        <v>14</v>
      </c>
      <c r="P11" s="631" t="s">
        <v>19</v>
      </c>
      <c r="Q11" s="632" t="s">
        <v>19</v>
      </c>
      <c r="R11" s="567" t="s">
        <v>7</v>
      </c>
      <c r="S11" s="210" t="s">
        <v>7</v>
      </c>
      <c r="T11" s="262" t="s">
        <v>6</v>
      </c>
      <c r="U11" s="262" t="s">
        <v>6</v>
      </c>
      <c r="V11" s="262" t="s">
        <v>6</v>
      </c>
      <c r="W11" s="631" t="s">
        <v>14</v>
      </c>
      <c r="X11" s="632" t="s">
        <v>14</v>
      </c>
      <c r="Y11" s="567" t="s">
        <v>19</v>
      </c>
      <c r="Z11" s="210" t="s">
        <v>19</v>
      </c>
      <c r="AA11" s="630" t="s">
        <v>7</v>
      </c>
      <c r="AB11" s="630" t="s">
        <v>7</v>
      </c>
      <c r="AC11" s="630" t="s">
        <v>7</v>
      </c>
      <c r="AD11" s="760" t="s">
        <v>14</v>
      </c>
      <c r="AE11" s="477" t="s">
        <v>14</v>
      </c>
    </row>
    <row r="12" spans="2:31" ht="15" customHeight="1" x14ac:dyDescent="0.3">
      <c r="B12" s="244" t="s">
        <v>92</v>
      </c>
      <c r="C12" s="421" t="s">
        <v>32</v>
      </c>
      <c r="D12" s="566" t="s">
        <v>7</v>
      </c>
      <c r="E12" s="576" t="s">
        <v>7</v>
      </c>
      <c r="F12" s="716" t="s">
        <v>14</v>
      </c>
      <c r="G12" s="660" t="s">
        <v>14</v>
      </c>
      <c r="H12" s="729" t="s">
        <v>4</v>
      </c>
      <c r="I12" s="710" t="s">
        <v>14</v>
      </c>
      <c r="J12" s="719" t="s">
        <v>14</v>
      </c>
      <c r="K12" s="566" t="s">
        <v>7</v>
      </c>
      <c r="L12" s="576" t="s">
        <v>7</v>
      </c>
      <c r="M12" s="717" t="s">
        <v>6</v>
      </c>
      <c r="N12" s="661" t="s">
        <v>6</v>
      </c>
      <c r="O12" s="661" t="s">
        <v>6</v>
      </c>
      <c r="P12" s="709" t="s">
        <v>14</v>
      </c>
      <c r="Q12" s="723" t="s">
        <v>14</v>
      </c>
      <c r="R12" s="721" t="s">
        <v>14</v>
      </c>
      <c r="S12" s="576" t="s">
        <v>19</v>
      </c>
      <c r="T12" s="652" t="s">
        <v>7</v>
      </c>
      <c r="U12" s="660" t="s">
        <v>7</v>
      </c>
      <c r="V12" s="660" t="s">
        <v>7</v>
      </c>
      <c r="W12" s="660" t="s">
        <v>7</v>
      </c>
      <c r="X12" s="724" t="s">
        <v>14</v>
      </c>
      <c r="Y12" s="566" t="s">
        <v>14</v>
      </c>
      <c r="Z12" s="576" t="s">
        <v>14</v>
      </c>
      <c r="AA12" s="652" t="s">
        <v>19</v>
      </c>
      <c r="AB12" s="660" t="s">
        <v>19</v>
      </c>
      <c r="AC12" s="660" t="s">
        <v>19</v>
      </c>
      <c r="AD12" s="711" t="s">
        <v>6</v>
      </c>
      <c r="AE12" s="660" t="s">
        <v>7</v>
      </c>
    </row>
    <row r="13" spans="2:31" ht="15" customHeight="1" x14ac:dyDescent="0.3">
      <c r="B13" s="508" t="s">
        <v>93</v>
      </c>
      <c r="C13" s="579" t="s">
        <v>34</v>
      </c>
      <c r="D13" s="697" t="s">
        <v>7</v>
      </c>
      <c r="E13" s="698" t="s">
        <v>7</v>
      </c>
      <c r="F13" s="717" t="s">
        <v>6</v>
      </c>
      <c r="G13" s="661" t="s">
        <v>6</v>
      </c>
      <c r="H13" s="661" t="s">
        <v>6</v>
      </c>
      <c r="I13" s="712" t="s">
        <v>19</v>
      </c>
      <c r="J13" s="720" t="s">
        <v>19</v>
      </c>
      <c r="K13" s="697" t="s">
        <v>19</v>
      </c>
      <c r="L13" s="698" t="s">
        <v>19</v>
      </c>
      <c r="M13" s="652" t="s">
        <v>7</v>
      </c>
      <c r="N13" s="660" t="s">
        <v>7</v>
      </c>
      <c r="O13" s="660" t="s">
        <v>7</v>
      </c>
      <c r="P13" s="660" t="s">
        <v>7</v>
      </c>
      <c r="Q13" s="724" t="s">
        <v>14</v>
      </c>
      <c r="R13" s="722" t="s">
        <v>19</v>
      </c>
      <c r="S13" s="698" t="s">
        <v>14</v>
      </c>
      <c r="T13" s="652" t="s">
        <v>19</v>
      </c>
      <c r="U13" s="660" t="s">
        <v>19</v>
      </c>
      <c r="V13" s="660" t="s">
        <v>19</v>
      </c>
      <c r="W13" s="711" t="s">
        <v>6</v>
      </c>
      <c r="X13" s="724" t="s">
        <v>7</v>
      </c>
      <c r="Y13" s="697" t="s">
        <v>7</v>
      </c>
      <c r="Z13" s="698" t="s">
        <v>7</v>
      </c>
      <c r="AA13" s="716" t="s">
        <v>14</v>
      </c>
      <c r="AB13" s="660" t="s">
        <v>14</v>
      </c>
      <c r="AC13" s="660" t="s">
        <v>14</v>
      </c>
      <c r="AD13" s="709" t="s">
        <v>19</v>
      </c>
      <c r="AE13" s="709" t="s">
        <v>19</v>
      </c>
    </row>
    <row r="14" spans="2:31" ht="16.149999999999999" customHeight="1" x14ac:dyDescent="0.25">
      <c r="B14" s="293" t="s">
        <v>55</v>
      </c>
      <c r="C14" s="298"/>
      <c r="D14" s="209"/>
      <c r="E14" s="209"/>
      <c r="F14" s="209"/>
      <c r="G14" s="209"/>
      <c r="H14" s="209"/>
      <c r="I14" s="209"/>
      <c r="J14" s="209"/>
      <c r="K14" s="209"/>
      <c r="L14" s="209"/>
      <c r="M14" s="209"/>
      <c r="N14" s="209"/>
      <c r="O14" s="209"/>
      <c r="P14" s="209"/>
      <c r="Q14" s="209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423"/>
    </row>
    <row r="15" spans="2:31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1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1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1" ht="11.15" customHeight="1" x14ac:dyDescent="0.25">
      <c r="B18" s="4"/>
      <c r="C18" s="21" t="s">
        <v>38</v>
      </c>
      <c r="D18" s="53">
        <f t="shared" ref="D18:E18" si="0">SUM(D19:D22)</f>
        <v>4</v>
      </c>
      <c r="E18" s="53">
        <f t="shared" si="0"/>
        <v>4</v>
      </c>
      <c r="F18" s="53">
        <f t="shared" ref="F18:AE18" si="1">SUM(F19:F22)</f>
        <v>6</v>
      </c>
      <c r="G18" s="53">
        <f t="shared" si="1"/>
        <v>6</v>
      </c>
      <c r="H18" s="53">
        <f t="shared" si="1"/>
        <v>5</v>
      </c>
      <c r="I18" s="53">
        <f t="shared" si="1"/>
        <v>6</v>
      </c>
      <c r="J18" s="53">
        <f t="shared" si="1"/>
        <v>6</v>
      </c>
      <c r="K18" s="53">
        <f t="shared" si="1"/>
        <v>4</v>
      </c>
      <c r="L18" s="53">
        <f t="shared" si="1"/>
        <v>4</v>
      </c>
      <c r="M18" s="53">
        <f t="shared" si="1"/>
        <v>5</v>
      </c>
      <c r="N18" s="53">
        <f t="shared" si="1"/>
        <v>5</v>
      </c>
      <c r="O18" s="53">
        <f t="shared" si="1"/>
        <v>5</v>
      </c>
      <c r="P18" s="53">
        <f t="shared" si="1"/>
        <v>5</v>
      </c>
      <c r="Q18" s="53">
        <f t="shared" si="1"/>
        <v>6</v>
      </c>
      <c r="R18" s="53">
        <f t="shared" si="1"/>
        <v>4</v>
      </c>
      <c r="S18" s="53">
        <f t="shared" si="1"/>
        <v>4</v>
      </c>
      <c r="T18" s="53">
        <f t="shared" si="1"/>
        <v>6</v>
      </c>
      <c r="U18" s="53">
        <f t="shared" si="1"/>
        <v>6</v>
      </c>
      <c r="V18" s="53">
        <f t="shared" si="1"/>
        <v>6</v>
      </c>
      <c r="W18" s="53">
        <f t="shared" si="1"/>
        <v>6</v>
      </c>
      <c r="X18" s="53">
        <f t="shared" si="1"/>
        <v>6</v>
      </c>
      <c r="Y18" s="53">
        <f t="shared" si="1"/>
        <v>4</v>
      </c>
      <c r="Z18" s="53">
        <f t="shared" si="1"/>
        <v>4</v>
      </c>
      <c r="AA18" s="53">
        <f t="shared" si="1"/>
        <v>6</v>
      </c>
      <c r="AB18" s="53">
        <f t="shared" si="1"/>
        <v>6</v>
      </c>
      <c r="AC18" s="53">
        <f t="shared" si="1"/>
        <v>5</v>
      </c>
      <c r="AD18" s="53">
        <f t="shared" si="1"/>
        <v>5</v>
      </c>
      <c r="AE18" s="53">
        <f t="shared" si="1"/>
        <v>6</v>
      </c>
    </row>
    <row r="19" spans="2:31" ht="11.15" customHeight="1" x14ac:dyDescent="0.25">
      <c r="B19" s="4"/>
      <c r="C19" s="52" t="s">
        <v>8</v>
      </c>
      <c r="D19" s="81">
        <f t="shared" ref="D19:AE19" si="2">COUNTIFS(D$6:D$13,"M")+COUNTIFS(D$6:D$13,"MG")</f>
        <v>1</v>
      </c>
      <c r="E19" s="81">
        <f t="shared" si="2"/>
        <v>1</v>
      </c>
      <c r="F19" s="8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81">
        <f t="shared" si="2"/>
        <v>2</v>
      </c>
      <c r="R19" s="81">
        <f t="shared" si="2"/>
        <v>1</v>
      </c>
      <c r="S19" s="81">
        <f t="shared" si="2"/>
        <v>1</v>
      </c>
      <c r="T19" s="81">
        <f t="shared" si="2"/>
        <v>2</v>
      </c>
      <c r="U19" s="81">
        <f t="shared" si="2"/>
        <v>2</v>
      </c>
      <c r="V19" s="81">
        <f t="shared" si="2"/>
        <v>2</v>
      </c>
      <c r="W19" s="81">
        <f t="shared" si="2"/>
        <v>2</v>
      </c>
      <c r="X19" s="81">
        <f t="shared" si="2"/>
        <v>2</v>
      </c>
      <c r="Y19" s="81">
        <f t="shared" si="2"/>
        <v>1</v>
      </c>
      <c r="Z19" s="81">
        <f t="shared" si="2"/>
        <v>1</v>
      </c>
      <c r="AA19" s="8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81">
        <f t="shared" si="2"/>
        <v>2</v>
      </c>
    </row>
    <row r="20" spans="2:31" ht="11.15" customHeight="1" x14ac:dyDescent="0.25">
      <c r="B20" s="4"/>
      <c r="C20" s="52" t="s">
        <v>14</v>
      </c>
      <c r="D20" s="84">
        <f t="shared" ref="D20:AE20" si="3">COUNTIFS(D$6:D$13,"T")+COUNTIFS(D$6:D$13,"TG")</f>
        <v>1</v>
      </c>
      <c r="E20" s="84">
        <f t="shared" si="3"/>
        <v>1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2</v>
      </c>
      <c r="J20" s="84">
        <f t="shared" si="3"/>
        <v>2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2</v>
      </c>
      <c r="U20" s="84">
        <f t="shared" si="3"/>
        <v>2</v>
      </c>
      <c r="V20" s="84">
        <f t="shared" si="3"/>
        <v>2</v>
      </c>
      <c r="W20" s="84">
        <f t="shared" si="3"/>
        <v>2</v>
      </c>
      <c r="X20" s="84">
        <f t="shared" si="3"/>
        <v>2</v>
      </c>
      <c r="Y20" s="84">
        <f t="shared" si="3"/>
        <v>1</v>
      </c>
      <c r="Z20" s="84">
        <f t="shared" si="3"/>
        <v>1</v>
      </c>
      <c r="AA20" s="84">
        <f t="shared" si="3"/>
        <v>2</v>
      </c>
      <c r="AB20" s="84">
        <f t="shared" si="3"/>
        <v>2</v>
      </c>
      <c r="AC20" s="84">
        <f t="shared" si="3"/>
        <v>1</v>
      </c>
      <c r="AD20" s="84">
        <f t="shared" si="3"/>
        <v>1</v>
      </c>
      <c r="AE20" s="84">
        <f t="shared" si="3"/>
        <v>2</v>
      </c>
    </row>
    <row r="21" spans="2:31" ht="11.15" customHeight="1" x14ac:dyDescent="0.25">
      <c r="C21" s="52" t="s">
        <v>19</v>
      </c>
      <c r="D21" s="87">
        <f t="shared" ref="D21:AE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</row>
    <row r="22" spans="2:31" ht="12.5" x14ac:dyDescent="0.25">
      <c r="C22" s="52" t="s">
        <v>6</v>
      </c>
      <c r="D22" s="90">
        <f t="shared" ref="D22:AE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</row>
    <row r="23" spans="2:31" ht="12.5" x14ac:dyDescent="0.25">
      <c r="C23" s="21" t="s">
        <v>7</v>
      </c>
      <c r="D23" s="92">
        <f t="shared" ref="D23:AE23" si="6">COUNTIFS(D$6:D$13,"L")+COUNTIFS(D$6:D$13,"LG")</f>
        <v>4</v>
      </c>
      <c r="E23" s="92">
        <f t="shared" si="6"/>
        <v>4</v>
      </c>
      <c r="F23" s="92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4</v>
      </c>
      <c r="L23" s="92">
        <f t="shared" si="6"/>
        <v>4</v>
      </c>
      <c r="M23" s="92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4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</row>
    <row r="24" spans="2:31" ht="12.5" x14ac:dyDescent="0.25">
      <c r="C24" s="21" t="s">
        <v>94</v>
      </c>
      <c r="D24" s="180">
        <f t="shared" ref="D24" si="7">COUNTIFS(N$6:N$13,"MG")+COUNTIFS(N$6:N$13,"TG")+COUNTIFS(N$6:N$13,"LG")+COUNTIFS(N$6:N$13,"DG")</f>
        <v>0</v>
      </c>
      <c r="E24" s="180">
        <f t="shared" ref="E24" si="8">COUNTIFS(O$6:O$13,"MG")+COUNTIFS(O$6:O$13,"TG")+COUNTIFS(O$6:O$13,"LG")+COUNTIFS(O$6:O$13,"DG")</f>
        <v>0</v>
      </c>
      <c r="F24" s="180">
        <f t="shared" ref="F24:T24" si="9">COUNTIFS(P$6:P$13,"MG")+COUNTIFS(P$6:P$13,"TG")+COUNTIFS(P$6:P$13,"LG")+COUNTIFS(P$6:P$13,"DG")</f>
        <v>0</v>
      </c>
      <c r="G24" s="180">
        <f t="shared" si="9"/>
        <v>1</v>
      </c>
      <c r="H24" s="180">
        <f t="shared" si="9"/>
        <v>1</v>
      </c>
      <c r="I24" s="180">
        <f t="shared" si="9"/>
        <v>1</v>
      </c>
      <c r="J24" s="180">
        <f t="shared" si="9"/>
        <v>1</v>
      </c>
      <c r="K24" s="180">
        <f t="shared" si="9"/>
        <v>1</v>
      </c>
      <c r="L24" s="180">
        <f t="shared" si="9"/>
        <v>1</v>
      </c>
      <c r="M24" s="180">
        <f t="shared" si="9"/>
        <v>1</v>
      </c>
      <c r="N24" s="180">
        <f t="shared" si="9"/>
        <v>1</v>
      </c>
      <c r="O24" s="180">
        <f t="shared" si="9"/>
        <v>1</v>
      </c>
      <c r="P24" s="180">
        <f t="shared" si="9"/>
        <v>1</v>
      </c>
      <c r="Q24" s="180">
        <f t="shared" si="9"/>
        <v>1</v>
      </c>
      <c r="R24" s="180">
        <f t="shared" si="9"/>
        <v>1</v>
      </c>
      <c r="S24" s="180">
        <f t="shared" si="9"/>
        <v>0</v>
      </c>
      <c r="T24" s="180">
        <f t="shared" si="9"/>
        <v>0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</row>
    <row r="25" spans="2:31" ht="12.5" x14ac:dyDescent="0.25">
      <c r="C25" s="21" t="s">
        <v>4</v>
      </c>
      <c r="D25" s="94">
        <f t="shared" ref="D25:AE25" si="10">COUNTIFS(D$6:D$13,"V")</f>
        <v>0</v>
      </c>
      <c r="E25" s="94">
        <f t="shared" si="10"/>
        <v>0</v>
      </c>
      <c r="F25" s="94">
        <f t="shared" si="10"/>
        <v>0</v>
      </c>
      <c r="G25" s="94">
        <f t="shared" si="10"/>
        <v>0</v>
      </c>
      <c r="H25" s="94">
        <f t="shared" si="10"/>
        <v>1</v>
      </c>
      <c r="I25" s="94">
        <f t="shared" si="10"/>
        <v>0</v>
      </c>
      <c r="J25" s="94">
        <f t="shared" si="10"/>
        <v>0</v>
      </c>
      <c r="K25" s="94">
        <f t="shared" si="10"/>
        <v>0</v>
      </c>
      <c r="L25" s="94">
        <f t="shared" si="10"/>
        <v>0</v>
      </c>
      <c r="M25" s="94">
        <f t="shared" si="10"/>
        <v>0</v>
      </c>
      <c r="N25" s="94">
        <f t="shared" si="10"/>
        <v>0</v>
      </c>
      <c r="O25" s="94">
        <f t="shared" si="10"/>
        <v>0</v>
      </c>
      <c r="P25" s="94">
        <f t="shared" si="10"/>
        <v>0</v>
      </c>
      <c r="Q25" s="94">
        <f t="shared" si="10"/>
        <v>0</v>
      </c>
      <c r="R25" s="94">
        <f t="shared" si="10"/>
        <v>0</v>
      </c>
      <c r="S25" s="94">
        <f t="shared" si="10"/>
        <v>0</v>
      </c>
      <c r="T25" s="94">
        <f t="shared" si="10"/>
        <v>0</v>
      </c>
      <c r="U25" s="94">
        <f t="shared" si="10"/>
        <v>0</v>
      </c>
      <c r="V25" s="94">
        <f t="shared" si="10"/>
        <v>0</v>
      </c>
      <c r="W25" s="94">
        <f t="shared" si="10"/>
        <v>0</v>
      </c>
      <c r="X25" s="94">
        <f t="shared" si="10"/>
        <v>0</v>
      </c>
      <c r="Y25" s="94">
        <f t="shared" si="10"/>
        <v>0</v>
      </c>
      <c r="Z25" s="94">
        <f t="shared" si="10"/>
        <v>0</v>
      </c>
      <c r="AA25" s="94">
        <f t="shared" si="10"/>
        <v>0</v>
      </c>
      <c r="AB25" s="94">
        <f t="shared" si="10"/>
        <v>0</v>
      </c>
      <c r="AC25" s="94">
        <f t="shared" si="10"/>
        <v>0</v>
      </c>
      <c r="AD25" s="94">
        <f t="shared" si="10"/>
        <v>0</v>
      </c>
      <c r="AE25" s="94">
        <f t="shared" si="10"/>
        <v>0</v>
      </c>
    </row>
    <row r="26" spans="2:31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1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1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1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1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1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1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1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1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4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1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4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1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spans="2:44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1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spans="2:44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1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spans="2:44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1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spans="2:44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spans="2:44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spans="2:44" s="5" customFormat="1" ht="12.5" x14ac:dyDescent="0.25">
      <c r="B40"/>
      <c r="C40" s="10"/>
      <c r="D40" s="10"/>
      <c r="E40" s="10"/>
      <c r="F40" s="249">
        <f t="shared" ref="F40:L40" si="12">COUNTIFS(F30:F37,"M")</f>
        <v>2</v>
      </c>
      <c r="G40" s="200">
        <f t="shared" si="12"/>
        <v>2</v>
      </c>
      <c r="H40" s="200">
        <f t="shared" si="12"/>
        <v>2</v>
      </c>
      <c r="I40" s="200">
        <f t="shared" si="12"/>
        <v>2</v>
      </c>
      <c r="J40" s="200">
        <f t="shared" si="12"/>
        <v>2</v>
      </c>
      <c r="K40" s="200">
        <f t="shared" si="12"/>
        <v>1</v>
      </c>
      <c r="L40" s="243">
        <f t="shared" si="12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spans="2:44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2:44" s="5" customFormat="1" ht="12.5" x14ac:dyDescent="0.25">
      <c r="B42"/>
      <c r="C42" s="10"/>
      <c r="D42" s="10"/>
      <c r="E42" s="10"/>
      <c r="F42" s="250">
        <f t="shared" ref="F42:L42" si="15">COUNTIFS(F30:F37,"N")</f>
        <v>1</v>
      </c>
      <c r="G42" s="10">
        <f t="shared" si="15"/>
        <v>1</v>
      </c>
      <c r="H42" s="10">
        <f t="shared" si="15"/>
        <v>1</v>
      </c>
      <c r="I42" s="10">
        <f t="shared" si="15"/>
        <v>1</v>
      </c>
      <c r="J42" s="10">
        <f t="shared" si="15"/>
        <v>1</v>
      </c>
      <c r="K42" s="10">
        <f t="shared" si="15"/>
        <v>1</v>
      </c>
      <c r="L42" s="245">
        <f t="shared" si="15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2:44" s="5" customFormat="1" ht="12.5" x14ac:dyDescent="0.25">
      <c r="B43"/>
      <c r="C43" s="10"/>
      <c r="D43" s="10"/>
      <c r="E43" s="10"/>
      <c r="F43" s="250">
        <f t="shared" ref="F43:L43" si="16">COUNTIFS(F30:F37,"D")</f>
        <v>1</v>
      </c>
      <c r="G43" s="10">
        <f t="shared" si="16"/>
        <v>1</v>
      </c>
      <c r="H43" s="10">
        <f t="shared" si="16"/>
        <v>1</v>
      </c>
      <c r="I43" s="10">
        <f t="shared" si="16"/>
        <v>1</v>
      </c>
      <c r="J43" s="10">
        <f t="shared" si="16"/>
        <v>1</v>
      </c>
      <c r="K43" s="10">
        <f t="shared" si="16"/>
        <v>1</v>
      </c>
      <c r="L43" s="245">
        <f t="shared" si="16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2:44" s="5" customFormat="1" ht="12.5" x14ac:dyDescent="0.25">
      <c r="B44"/>
      <c r="C44" s="10"/>
      <c r="D44" s="10"/>
      <c r="E44" s="10"/>
      <c r="F44" s="251">
        <f t="shared" ref="F44:L44" si="17">COUNTIFS(F30:F37,"L")</f>
        <v>2</v>
      </c>
      <c r="G44" s="207">
        <f t="shared" si="17"/>
        <v>2</v>
      </c>
      <c r="H44" s="207">
        <f t="shared" si="17"/>
        <v>2</v>
      </c>
      <c r="I44" s="207">
        <f t="shared" si="17"/>
        <v>2</v>
      </c>
      <c r="J44" s="207">
        <f t="shared" si="17"/>
        <v>2</v>
      </c>
      <c r="K44" s="207">
        <f t="shared" si="17"/>
        <v>4</v>
      </c>
      <c r="L44" s="247">
        <f t="shared" si="17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2:44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6">
    <mergeCell ref="B4:B5"/>
    <mergeCell ref="C2:F2"/>
    <mergeCell ref="G2:H2"/>
    <mergeCell ref="I2:J2"/>
    <mergeCell ref="K2:L2"/>
    <mergeCell ref="F3:AC3"/>
    <mergeCell ref="M2:N2"/>
    <mergeCell ref="O2:P2"/>
    <mergeCell ref="Q2:R2"/>
    <mergeCell ref="AD3:AE3"/>
    <mergeCell ref="S2:T2"/>
    <mergeCell ref="U2:V2"/>
    <mergeCell ref="W2:X2"/>
    <mergeCell ref="Y2:Z2"/>
    <mergeCell ref="AA2:AB2"/>
    <mergeCell ref="AC2:AD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60BF-2836-423D-AB32-CDA989C62DCB}">
  <sheetPr>
    <tabColor theme="5" tint="0.79998168889431442"/>
  </sheetPr>
  <dimension ref="B1:AP45"/>
  <sheetViews>
    <sheetView showGridLines="0" zoomScale="115" zoomScaleNormal="115" workbookViewId="0">
      <pane xSplit="3" ySplit="5" topLeftCell="Z9" activePane="bottomRight" state="frozen"/>
      <selection pane="topRight" activeCell="D1" sqref="D1"/>
      <selection pane="bottomLeft" activeCell="A6" sqref="A6"/>
      <selection pane="bottomRight" activeCell="Z9" sqref="Z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5" customWidth="1"/>
    <col min="23" max="34" width="4.26953125" customWidth="1"/>
  </cols>
  <sheetData>
    <row r="1" spans="2:34" ht="21" customHeight="1" x14ac:dyDescent="0.25"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34" ht="5.25" customHeight="1" x14ac:dyDescent="0.3">
      <c r="B2" s="237"/>
      <c r="C2" s="334"/>
      <c r="D2" s="333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  <c r="R2" s="334"/>
      <c r="S2" s="334"/>
      <c r="T2" s="334"/>
      <c r="U2" s="334"/>
      <c r="V2" s="334"/>
      <c r="W2" s="334"/>
      <c r="X2" s="334"/>
      <c r="Y2" s="334"/>
      <c r="Z2" s="334"/>
      <c r="AA2" s="334"/>
      <c r="AB2" s="334"/>
      <c r="AC2" s="334"/>
      <c r="AD2" s="334"/>
      <c r="AE2" s="334"/>
      <c r="AF2" s="334"/>
      <c r="AG2" s="335"/>
      <c r="AH2" s="238"/>
    </row>
    <row r="3" spans="2:34" ht="10.5" customHeight="1" x14ac:dyDescent="0.3">
      <c r="B3" s="239"/>
      <c r="C3" s="7"/>
      <c r="D3" s="336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120"/>
      <c r="Z3" s="1120"/>
      <c r="AA3" s="1120"/>
      <c r="AB3" s="1120"/>
      <c r="AC3" s="1120"/>
      <c r="AD3" s="1120"/>
      <c r="AE3" s="1120"/>
      <c r="AF3" s="195"/>
      <c r="AG3" s="195"/>
      <c r="AH3" s="337"/>
    </row>
    <row r="4" spans="2:34" ht="11.25" customHeight="1" x14ac:dyDescent="0.25">
      <c r="B4" s="1122" t="s">
        <v>3</v>
      </c>
      <c r="C4" s="8"/>
      <c r="D4" s="338" t="s">
        <v>9</v>
      </c>
      <c r="E4" s="290" t="s">
        <v>10</v>
      </c>
      <c r="F4" s="290" t="s">
        <v>4</v>
      </c>
      <c r="G4" s="291" t="s">
        <v>5</v>
      </c>
      <c r="H4" s="291" t="s">
        <v>6</v>
      </c>
      <c r="I4" s="386" t="s">
        <v>7</v>
      </c>
      <c r="J4" s="290" t="s">
        <v>8</v>
      </c>
      <c r="K4" s="290" t="s">
        <v>9</v>
      </c>
      <c r="L4" s="290" t="s">
        <v>10</v>
      </c>
      <c r="M4" s="290" t="s">
        <v>4</v>
      </c>
      <c r="N4" s="291" t="s">
        <v>5</v>
      </c>
      <c r="O4" s="291" t="s">
        <v>6</v>
      </c>
      <c r="P4" s="290" t="s">
        <v>7</v>
      </c>
      <c r="Q4" s="290" t="s">
        <v>8</v>
      </c>
      <c r="R4" s="290" t="s">
        <v>9</v>
      </c>
      <c r="S4" s="290" t="s">
        <v>10</v>
      </c>
      <c r="T4" s="290" t="s">
        <v>4</v>
      </c>
      <c r="U4" s="291" t="s">
        <v>5</v>
      </c>
      <c r="V4" s="291" t="s">
        <v>6</v>
      </c>
      <c r="W4" s="290" t="s">
        <v>7</v>
      </c>
      <c r="X4" s="290" t="s">
        <v>8</v>
      </c>
      <c r="Y4" s="290" t="s">
        <v>9</v>
      </c>
      <c r="Z4" s="290" t="s">
        <v>10</v>
      </c>
      <c r="AA4" s="290" t="s">
        <v>4</v>
      </c>
      <c r="AB4" s="291" t="s">
        <v>5</v>
      </c>
      <c r="AC4" s="291" t="s">
        <v>6</v>
      </c>
      <c r="AD4" s="290" t="s">
        <v>7</v>
      </c>
      <c r="AE4" s="290" t="s">
        <v>8</v>
      </c>
      <c r="AF4" s="290" t="s">
        <v>9</v>
      </c>
      <c r="AG4" s="290" t="s">
        <v>10</v>
      </c>
      <c r="AH4" s="339" t="s">
        <v>4</v>
      </c>
    </row>
    <row r="5" spans="2:34" ht="13.5" customHeight="1" x14ac:dyDescent="0.25">
      <c r="B5" s="1122"/>
      <c r="C5" s="8"/>
      <c r="D5" s="341">
        <v>45658</v>
      </c>
      <c r="E5" s="172">
        <v>45659</v>
      </c>
      <c r="F5" s="172">
        <v>45660</v>
      </c>
      <c r="G5" s="172">
        <v>45661</v>
      </c>
      <c r="H5" s="172">
        <v>45662</v>
      </c>
      <c r="I5" s="268">
        <v>45663</v>
      </c>
      <c r="J5" s="172">
        <v>45664</v>
      </c>
      <c r="K5" s="172">
        <v>45665</v>
      </c>
      <c r="L5" s="172">
        <v>45666</v>
      </c>
      <c r="M5" s="172">
        <v>45667</v>
      </c>
      <c r="N5" s="172">
        <v>45668</v>
      </c>
      <c r="O5" s="172">
        <v>45669</v>
      </c>
      <c r="P5" s="172">
        <v>45670</v>
      </c>
      <c r="Q5" s="172">
        <v>45671</v>
      </c>
      <c r="R5" s="172">
        <v>45672</v>
      </c>
      <c r="S5" s="172">
        <v>45673</v>
      </c>
      <c r="T5" s="172">
        <v>45674</v>
      </c>
      <c r="U5" s="172">
        <v>45675</v>
      </c>
      <c r="V5" s="172">
        <v>45676</v>
      </c>
      <c r="W5" s="172">
        <v>45677</v>
      </c>
      <c r="X5" s="172">
        <v>45678</v>
      </c>
      <c r="Y5" s="172">
        <v>45679</v>
      </c>
      <c r="Z5" s="172">
        <v>45680</v>
      </c>
      <c r="AA5" s="172">
        <v>45681</v>
      </c>
      <c r="AB5" s="172">
        <v>45682</v>
      </c>
      <c r="AC5" s="172">
        <v>45683</v>
      </c>
      <c r="AD5" s="172">
        <v>45684</v>
      </c>
      <c r="AE5" s="172">
        <v>45685</v>
      </c>
      <c r="AF5" s="172">
        <v>45686</v>
      </c>
      <c r="AG5" s="172">
        <v>45687</v>
      </c>
      <c r="AH5" s="340">
        <v>45688</v>
      </c>
    </row>
    <row r="6" spans="2:34" ht="15" customHeight="1" x14ac:dyDescent="0.25">
      <c r="B6" s="242" t="s">
        <v>17</v>
      </c>
      <c r="C6" s="200" t="s">
        <v>13</v>
      </c>
      <c r="D6" s="557" t="s">
        <v>22</v>
      </c>
      <c r="E6" s="551" t="s">
        <v>22</v>
      </c>
      <c r="F6" s="551" t="s">
        <v>53</v>
      </c>
      <c r="G6" s="551" t="s">
        <v>23</v>
      </c>
      <c r="H6" s="553" t="s">
        <v>23</v>
      </c>
      <c r="I6" s="560" t="s">
        <v>16</v>
      </c>
      <c r="J6" s="558" t="s">
        <v>16</v>
      </c>
      <c r="K6" s="559" t="s">
        <v>16</v>
      </c>
      <c r="L6" s="559" t="s">
        <v>16</v>
      </c>
      <c r="M6" s="559" t="s">
        <v>16</v>
      </c>
      <c r="N6" s="705" t="s">
        <v>6</v>
      </c>
      <c r="O6" s="705" t="s">
        <v>6</v>
      </c>
      <c r="P6" s="342" t="s">
        <v>7</v>
      </c>
      <c r="Q6" s="342" t="s">
        <v>7</v>
      </c>
      <c r="R6" s="532" t="s">
        <v>4</v>
      </c>
      <c r="S6" s="532" t="s">
        <v>4</v>
      </c>
      <c r="T6" s="532" t="s">
        <v>4</v>
      </c>
      <c r="U6" s="357" t="s">
        <v>7</v>
      </c>
      <c r="V6" s="358" t="s">
        <v>7</v>
      </c>
      <c r="W6" s="532" t="s">
        <v>4</v>
      </c>
      <c r="X6" s="532" t="s">
        <v>4</v>
      </c>
      <c r="Y6" s="346" t="s">
        <v>7</v>
      </c>
      <c r="Z6" s="346" t="s">
        <v>7</v>
      </c>
      <c r="AA6" s="346" t="s">
        <v>7</v>
      </c>
      <c r="AB6" s="344" t="s">
        <v>16</v>
      </c>
      <c r="AC6" s="344" t="s">
        <v>16</v>
      </c>
      <c r="AD6" s="344" t="s">
        <v>22</v>
      </c>
      <c r="AE6" s="344" t="s">
        <v>22</v>
      </c>
      <c r="AF6" s="343" t="s">
        <v>22</v>
      </c>
      <c r="AG6" s="532" t="s">
        <v>77</v>
      </c>
      <c r="AH6" s="356" t="s">
        <v>53</v>
      </c>
    </row>
    <row r="7" spans="2:34" ht="15" customHeight="1" x14ac:dyDescent="0.25">
      <c r="B7" s="244" t="s">
        <v>73</v>
      </c>
      <c r="C7" s="10" t="s">
        <v>18</v>
      </c>
      <c r="D7" s="615" t="s">
        <v>8</v>
      </c>
      <c r="E7" s="384" t="s">
        <v>8</v>
      </c>
      <c r="F7" s="345" t="s">
        <v>8</v>
      </c>
      <c r="G7" s="375" t="s">
        <v>6</v>
      </c>
      <c r="H7" s="376" t="s">
        <v>6</v>
      </c>
      <c r="I7" s="619" t="s">
        <v>7</v>
      </c>
      <c r="J7" s="346" t="s">
        <v>7</v>
      </c>
      <c r="K7" s="532" t="s">
        <v>4</v>
      </c>
      <c r="L7" s="532" t="s">
        <v>4</v>
      </c>
      <c r="M7" s="532" t="s">
        <v>4</v>
      </c>
      <c r="N7" s="347" t="s">
        <v>7</v>
      </c>
      <c r="O7" s="348" t="s">
        <v>7</v>
      </c>
      <c r="P7" s="532" t="s">
        <v>4</v>
      </c>
      <c r="Q7" s="532" t="s">
        <v>4</v>
      </c>
      <c r="R7" s="346" t="s">
        <v>7</v>
      </c>
      <c r="S7" s="346" t="s">
        <v>7</v>
      </c>
      <c r="T7" s="346" t="s">
        <v>7</v>
      </c>
      <c r="U7" s="347" t="s">
        <v>8</v>
      </c>
      <c r="V7" s="348" t="s">
        <v>8</v>
      </c>
      <c r="W7" s="346" t="s">
        <v>14</v>
      </c>
      <c r="X7" s="346" t="s">
        <v>14</v>
      </c>
      <c r="Y7" s="346" t="s">
        <v>14</v>
      </c>
      <c r="Z7" s="346" t="s">
        <v>14</v>
      </c>
      <c r="AA7" s="349" t="s">
        <v>6</v>
      </c>
      <c r="AB7" s="347" t="s">
        <v>7</v>
      </c>
      <c r="AC7" s="348" t="s">
        <v>7</v>
      </c>
      <c r="AD7" s="350" t="s">
        <v>8</v>
      </c>
      <c r="AE7" s="346" t="s">
        <v>8</v>
      </c>
      <c r="AF7" s="346" t="s">
        <v>8</v>
      </c>
      <c r="AG7" s="351" t="s">
        <v>8</v>
      </c>
      <c r="AH7" s="352" t="s">
        <v>8</v>
      </c>
    </row>
    <row r="8" spans="2:34" ht="15" customHeight="1" x14ac:dyDescent="0.25">
      <c r="B8" s="244" t="s">
        <v>20</v>
      </c>
      <c r="C8" s="10" t="s">
        <v>21</v>
      </c>
      <c r="D8" s="614" t="s">
        <v>7</v>
      </c>
      <c r="E8" s="532" t="s">
        <v>4</v>
      </c>
      <c r="F8" s="532" t="s">
        <v>4</v>
      </c>
      <c r="G8" s="353" t="s">
        <v>7</v>
      </c>
      <c r="H8" s="354" t="s">
        <v>7</v>
      </c>
      <c r="I8" s="619" t="s">
        <v>7</v>
      </c>
      <c r="J8" s="346" t="s">
        <v>8</v>
      </c>
      <c r="K8" s="346" t="s">
        <v>7</v>
      </c>
      <c r="L8" s="346" t="s">
        <v>7</v>
      </c>
      <c r="M8" s="346" t="s">
        <v>7</v>
      </c>
      <c r="N8" s="706" t="s">
        <v>94</v>
      </c>
      <c r="O8" s="706" t="s">
        <v>94</v>
      </c>
      <c r="P8" s="708" t="s">
        <v>94</v>
      </c>
      <c r="Q8" s="708" t="s">
        <v>94</v>
      </c>
      <c r="R8" s="355" t="s">
        <v>22</v>
      </c>
      <c r="S8" s="355" t="s">
        <v>22</v>
      </c>
      <c r="T8" s="356" t="s">
        <v>53</v>
      </c>
      <c r="U8" s="555" t="s">
        <v>23</v>
      </c>
      <c r="V8" s="556" t="s">
        <v>23</v>
      </c>
      <c r="W8" s="554" t="s">
        <v>16</v>
      </c>
      <c r="X8" s="554" t="s">
        <v>16</v>
      </c>
      <c r="Y8" s="554" t="s">
        <v>16</v>
      </c>
      <c r="Z8" s="554" t="s">
        <v>16</v>
      </c>
      <c r="AA8" s="554" t="s">
        <v>16</v>
      </c>
      <c r="AB8" s="376" t="s">
        <v>6</v>
      </c>
      <c r="AC8" s="376" t="s">
        <v>6</v>
      </c>
      <c r="AD8" s="350" t="s">
        <v>7</v>
      </c>
      <c r="AE8" s="346" t="s">
        <v>7</v>
      </c>
      <c r="AF8" s="346" t="s">
        <v>8</v>
      </c>
      <c r="AG8" s="351" t="s">
        <v>8</v>
      </c>
      <c r="AH8" s="352" t="s">
        <v>8</v>
      </c>
    </row>
    <row r="9" spans="2:34" ht="15" customHeight="1" x14ac:dyDescent="0.25">
      <c r="B9" s="244" t="s">
        <v>66</v>
      </c>
      <c r="C9" s="10" t="s">
        <v>26</v>
      </c>
      <c r="D9" s="616" t="s">
        <v>7</v>
      </c>
      <c r="E9" s="398" t="s">
        <v>7</v>
      </c>
      <c r="F9" s="399" t="s">
        <v>7</v>
      </c>
      <c r="G9" s="400" t="s">
        <v>8</v>
      </c>
      <c r="H9" s="401" t="s">
        <v>8</v>
      </c>
      <c r="I9" s="616" t="s">
        <v>14</v>
      </c>
      <c r="J9" s="404" t="s">
        <v>14</v>
      </c>
      <c r="K9" s="404" t="s">
        <v>14</v>
      </c>
      <c r="L9" s="404" t="s">
        <v>14</v>
      </c>
      <c r="M9" s="405" t="s">
        <v>6</v>
      </c>
      <c r="N9" s="707" t="s">
        <v>8</v>
      </c>
      <c r="O9" s="707" t="s">
        <v>8</v>
      </c>
      <c r="P9" s="359" t="s">
        <v>8</v>
      </c>
      <c r="Q9" s="359" t="s">
        <v>8</v>
      </c>
      <c r="R9" s="359" t="s">
        <v>8</v>
      </c>
      <c r="S9" s="359" t="s">
        <v>8</v>
      </c>
      <c r="T9" s="359" t="s">
        <v>8</v>
      </c>
      <c r="U9" s="377" t="s">
        <v>6</v>
      </c>
      <c r="V9" s="377" t="s">
        <v>6</v>
      </c>
      <c r="W9" s="359" t="s">
        <v>7</v>
      </c>
      <c r="X9" s="359" t="s">
        <v>7</v>
      </c>
      <c r="Y9" s="359" t="s">
        <v>7</v>
      </c>
      <c r="Z9" s="532" t="s">
        <v>4</v>
      </c>
      <c r="AA9" s="532" t="s">
        <v>4</v>
      </c>
      <c r="AB9" s="361" t="s">
        <v>7</v>
      </c>
      <c r="AC9" s="362" t="s">
        <v>7</v>
      </c>
      <c r="AD9" s="363" t="s">
        <v>8</v>
      </c>
      <c r="AE9" s="359" t="s">
        <v>8</v>
      </c>
      <c r="AF9" s="359" t="s">
        <v>7</v>
      </c>
      <c r="AG9" s="364" t="s">
        <v>7</v>
      </c>
      <c r="AH9" s="365" t="s">
        <v>7</v>
      </c>
    </row>
    <row r="10" spans="2:34" ht="17.25" customHeight="1" x14ac:dyDescent="0.25">
      <c r="B10" s="252" t="s">
        <v>90</v>
      </c>
      <c r="C10" s="331" t="s">
        <v>28</v>
      </c>
      <c r="D10" s="617" t="s">
        <v>6</v>
      </c>
      <c r="E10" s="545" t="s">
        <v>19</v>
      </c>
      <c r="F10" s="545" t="s">
        <v>19</v>
      </c>
      <c r="G10" s="406" t="s">
        <v>19</v>
      </c>
      <c r="H10" s="407" t="s">
        <v>19</v>
      </c>
      <c r="I10" s="619" t="s">
        <v>7</v>
      </c>
      <c r="J10" s="368" t="s">
        <v>7</v>
      </c>
      <c r="K10" s="368" t="s">
        <v>7</v>
      </c>
      <c r="L10" s="368" t="s">
        <v>7</v>
      </c>
      <c r="M10" s="368" t="s">
        <v>14</v>
      </c>
      <c r="N10" s="357" t="s">
        <v>14</v>
      </c>
      <c r="O10" s="358" t="s">
        <v>14</v>
      </c>
      <c r="P10" s="366" t="s">
        <v>19</v>
      </c>
      <c r="Q10" s="366" t="s">
        <v>19</v>
      </c>
      <c r="R10" s="366" t="s">
        <v>19</v>
      </c>
      <c r="S10" s="367" t="s">
        <v>6</v>
      </c>
      <c r="T10" s="366" t="s">
        <v>7</v>
      </c>
      <c r="U10" s="357" t="s">
        <v>7</v>
      </c>
      <c r="V10" s="358" t="s">
        <v>7</v>
      </c>
      <c r="W10" s="532" t="s">
        <v>4</v>
      </c>
      <c r="X10" s="532" t="s">
        <v>4</v>
      </c>
      <c r="Y10" s="366" t="s">
        <v>7</v>
      </c>
      <c r="Z10" s="378" t="s">
        <v>19</v>
      </c>
      <c r="AA10" s="378" t="s">
        <v>19</v>
      </c>
      <c r="AB10" s="357" t="s">
        <v>7</v>
      </c>
      <c r="AC10" s="358" t="s">
        <v>7</v>
      </c>
      <c r="AD10" s="379" t="s">
        <v>6</v>
      </c>
      <c r="AE10" s="375" t="s">
        <v>6</v>
      </c>
      <c r="AF10" s="375" t="s">
        <v>6</v>
      </c>
      <c r="AG10" s="380" t="s">
        <v>14</v>
      </c>
      <c r="AH10" s="381" t="s">
        <v>14</v>
      </c>
    </row>
    <row r="11" spans="2:34" ht="16.5" customHeight="1" x14ac:dyDescent="0.25">
      <c r="B11" s="254" t="s">
        <v>91</v>
      </c>
      <c r="C11" s="332" t="s">
        <v>30</v>
      </c>
      <c r="D11" s="618" t="s">
        <v>7</v>
      </c>
      <c r="E11" s="402" t="s">
        <v>7</v>
      </c>
      <c r="F11" s="403" t="s">
        <v>14</v>
      </c>
      <c r="G11" s="372" t="s">
        <v>14</v>
      </c>
      <c r="H11" s="373" t="s">
        <v>14</v>
      </c>
      <c r="I11" s="618" t="s">
        <v>19</v>
      </c>
      <c r="J11" s="368" t="s">
        <v>19</v>
      </c>
      <c r="K11" s="368" t="s">
        <v>19</v>
      </c>
      <c r="L11" s="349" t="s">
        <v>6</v>
      </c>
      <c r="M11" s="368" t="s">
        <v>7</v>
      </c>
      <c r="N11" s="347" t="s">
        <v>7</v>
      </c>
      <c r="O11" s="348" t="s">
        <v>7</v>
      </c>
      <c r="P11" s="532" t="s">
        <v>4</v>
      </c>
      <c r="Q11" s="368" t="s">
        <v>14</v>
      </c>
      <c r="R11" s="368" t="s">
        <v>14</v>
      </c>
      <c r="S11" s="382" t="s">
        <v>19</v>
      </c>
      <c r="T11" s="382" t="s">
        <v>19</v>
      </c>
      <c r="U11" s="347" t="s">
        <v>7</v>
      </c>
      <c r="V11" s="348" t="s">
        <v>7</v>
      </c>
      <c r="W11" s="376" t="s">
        <v>6</v>
      </c>
      <c r="X11" s="376" t="s">
        <v>6</v>
      </c>
      <c r="Y11" s="376" t="s">
        <v>6</v>
      </c>
      <c r="Z11" s="382" t="s">
        <v>14</v>
      </c>
      <c r="AA11" s="382" t="s">
        <v>14</v>
      </c>
      <c r="AB11" s="347" t="s">
        <v>19</v>
      </c>
      <c r="AC11" s="348" t="s">
        <v>19</v>
      </c>
      <c r="AD11" s="369" t="s">
        <v>7</v>
      </c>
      <c r="AE11" s="368" t="s">
        <v>7</v>
      </c>
      <c r="AF11" s="368" t="s">
        <v>7</v>
      </c>
      <c r="AG11" s="370" t="s">
        <v>7</v>
      </c>
      <c r="AH11" s="371" t="s">
        <v>14</v>
      </c>
    </row>
    <row r="12" spans="2:34" ht="15" customHeight="1" x14ac:dyDescent="0.25">
      <c r="B12" s="256" t="s">
        <v>92</v>
      </c>
      <c r="C12" s="332" t="s">
        <v>32</v>
      </c>
      <c r="D12" s="615" t="s">
        <v>19</v>
      </c>
      <c r="E12" s="385" t="s">
        <v>6</v>
      </c>
      <c r="F12" s="383" t="s">
        <v>7</v>
      </c>
      <c r="G12" s="372" t="s">
        <v>7</v>
      </c>
      <c r="H12" s="373" t="s">
        <v>7</v>
      </c>
      <c r="I12" s="615" t="s">
        <v>7</v>
      </c>
      <c r="J12" s="368" t="s">
        <v>14</v>
      </c>
      <c r="K12" s="368" t="s">
        <v>14</v>
      </c>
      <c r="L12" s="382" t="s">
        <v>19</v>
      </c>
      <c r="M12" s="382" t="s">
        <v>19</v>
      </c>
      <c r="N12" s="703" t="s">
        <v>19</v>
      </c>
      <c r="O12" s="348" t="s">
        <v>7</v>
      </c>
      <c r="P12" s="376" t="s">
        <v>6</v>
      </c>
      <c r="Q12" s="376" t="s">
        <v>6</v>
      </c>
      <c r="R12" s="376" t="s">
        <v>6</v>
      </c>
      <c r="S12" s="382" t="s">
        <v>14</v>
      </c>
      <c r="T12" s="382" t="s">
        <v>14</v>
      </c>
      <c r="U12" s="347" t="s">
        <v>19</v>
      </c>
      <c r="V12" s="348" t="s">
        <v>19</v>
      </c>
      <c r="W12" s="368" t="s">
        <v>7</v>
      </c>
      <c r="X12" s="368" t="s">
        <v>7</v>
      </c>
      <c r="Y12" s="368" t="s">
        <v>7</v>
      </c>
      <c r="Z12" s="368" t="s">
        <v>7</v>
      </c>
      <c r="AA12" s="368" t="s">
        <v>14</v>
      </c>
      <c r="AB12" s="347" t="s">
        <v>14</v>
      </c>
      <c r="AC12" s="348" t="s">
        <v>14</v>
      </c>
      <c r="AD12" s="369" t="s">
        <v>19</v>
      </c>
      <c r="AE12" s="368" t="s">
        <v>19</v>
      </c>
      <c r="AF12" s="368" t="s">
        <v>19</v>
      </c>
      <c r="AG12" s="374" t="s">
        <v>6</v>
      </c>
      <c r="AH12" s="371" t="s">
        <v>7</v>
      </c>
    </row>
    <row r="13" spans="2:34" ht="15" customHeight="1" x14ac:dyDescent="0.25">
      <c r="B13" s="256" t="s">
        <v>93</v>
      </c>
      <c r="C13" s="332" t="s">
        <v>34</v>
      </c>
      <c r="D13" s="614" t="s">
        <v>7</v>
      </c>
      <c r="E13" s="532" t="s">
        <v>4</v>
      </c>
      <c r="F13" s="532" t="s">
        <v>4</v>
      </c>
      <c r="G13" s="410" t="s">
        <v>7</v>
      </c>
      <c r="H13" s="411" t="s">
        <v>7</v>
      </c>
      <c r="I13" s="704" t="s">
        <v>6</v>
      </c>
      <c r="J13" s="377" t="s">
        <v>6</v>
      </c>
      <c r="K13" s="377" t="s">
        <v>6</v>
      </c>
      <c r="L13" s="412" t="s">
        <v>14</v>
      </c>
      <c r="M13" s="412" t="s">
        <v>14</v>
      </c>
      <c r="N13" s="545" t="s">
        <v>7</v>
      </c>
      <c r="O13" s="362" t="s">
        <v>19</v>
      </c>
      <c r="P13" s="413" t="s">
        <v>7</v>
      </c>
      <c r="Q13" s="413" t="s">
        <v>7</v>
      </c>
      <c r="R13" s="413" t="s">
        <v>7</v>
      </c>
      <c r="S13" s="413" t="s">
        <v>7</v>
      </c>
      <c r="T13" s="413" t="s">
        <v>14</v>
      </c>
      <c r="U13" s="361" t="s">
        <v>14</v>
      </c>
      <c r="V13" s="362" t="s">
        <v>14</v>
      </c>
      <c r="W13" s="413" t="s">
        <v>19</v>
      </c>
      <c r="X13" s="413" t="s">
        <v>19</v>
      </c>
      <c r="Y13" s="413" t="s">
        <v>19</v>
      </c>
      <c r="Z13" s="360" t="s">
        <v>6</v>
      </c>
      <c r="AA13" s="413" t="s">
        <v>7</v>
      </c>
      <c r="AB13" s="361" t="s">
        <v>7</v>
      </c>
      <c r="AC13" s="414" t="s">
        <v>7</v>
      </c>
      <c r="AD13" s="415" t="s">
        <v>14</v>
      </c>
      <c r="AE13" s="413" t="s">
        <v>14</v>
      </c>
      <c r="AF13" s="413" t="s">
        <v>14</v>
      </c>
      <c r="AG13" s="416" t="s">
        <v>19</v>
      </c>
      <c r="AH13" s="417" t="s">
        <v>19</v>
      </c>
    </row>
    <row r="14" spans="2:34" ht="16.149999999999999" customHeight="1" thickBot="1" x14ac:dyDescent="0.3">
      <c r="B14" s="293" t="s">
        <v>55</v>
      </c>
      <c r="C14" s="298"/>
      <c r="D14" s="285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286"/>
      <c r="AF14" s="286"/>
      <c r="AG14" s="408"/>
      <c r="AH14" s="40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X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2:34" ht="11.15" customHeight="1" x14ac:dyDescent="0.25">
      <c r="B18" s="4"/>
      <c r="C18" s="21" t="s">
        <v>38</v>
      </c>
      <c r="D18" s="53">
        <f t="shared" ref="D18:AE18" si="0">SUM(D19:D22)</f>
        <v>4</v>
      </c>
      <c r="E18" s="53">
        <f t="shared" si="0"/>
        <v>4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5</v>
      </c>
      <c r="L18" s="53">
        <f t="shared" si="0"/>
        <v>5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3</v>
      </c>
      <c r="Q18" s="53">
        <f t="shared" si="0"/>
        <v>4</v>
      </c>
      <c r="R18" s="53">
        <f t="shared" si="0"/>
        <v>5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6</v>
      </c>
      <c r="AG18" s="53">
        <f t="shared" si="1"/>
        <v>5</v>
      </c>
      <c r="AH18" s="53">
        <f t="shared" si="1"/>
        <v>6</v>
      </c>
    </row>
    <row r="19" spans="2:34" ht="11.15" customHeight="1" x14ac:dyDescent="0.25">
      <c r="B19" s="4"/>
      <c r="C19" s="52" t="s">
        <v>8</v>
      </c>
      <c r="D19" s="81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1.15" customHeight="1" x14ac:dyDescent="0.25">
      <c r="B20" s="4"/>
      <c r="C20" s="52" t="s">
        <v>14</v>
      </c>
      <c r="D20" s="84">
        <f t="shared" ref="D20:AH20" si="3">COUNTIFS(D$6:D$13,"T")+COUNTIFS(D$6:D$13,"TG")</f>
        <v>1</v>
      </c>
      <c r="E20" s="84">
        <f t="shared" si="3"/>
        <v>1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2</v>
      </c>
      <c r="N20" s="84">
        <f t="shared" si="3"/>
        <v>1</v>
      </c>
      <c r="O20" s="84">
        <f t="shared" si="3"/>
        <v>1</v>
      </c>
      <c r="P20" s="84">
        <f t="shared" si="3"/>
        <v>0</v>
      </c>
      <c r="Q20" s="84">
        <f t="shared" si="3"/>
        <v>1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2</v>
      </c>
      <c r="AB20" s="84">
        <f t="shared" si="3"/>
        <v>1</v>
      </c>
      <c r="AC20" s="84">
        <f t="shared" si="3"/>
        <v>1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2</v>
      </c>
    </row>
    <row r="21" spans="2:34" ht="11.15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2.5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2.5" x14ac:dyDescent="0.25">
      <c r="C23" s="21" t="s">
        <v>7</v>
      </c>
      <c r="D23" s="92">
        <f t="shared" ref="D23:AH23" si="6">COUNTIFS(D$6:D$13,"L")+COUNTIFS(D$6:D$13,"LG")</f>
        <v>4</v>
      </c>
      <c r="E23" s="92">
        <f t="shared" si="6"/>
        <v>2</v>
      </c>
      <c r="F23" s="92">
        <f t="shared" si="6"/>
        <v>2</v>
      </c>
      <c r="G23" s="92">
        <f t="shared" si="6"/>
        <v>4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3</v>
      </c>
      <c r="O23" s="92">
        <f t="shared" si="6"/>
        <v>3</v>
      </c>
      <c r="P23" s="92">
        <f t="shared" si="6"/>
        <v>2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4</v>
      </c>
      <c r="V23" s="92">
        <f t="shared" si="6"/>
        <v>4</v>
      </c>
      <c r="W23" s="92">
        <f t="shared" si="6"/>
        <v>2</v>
      </c>
      <c r="X23" s="92">
        <f t="shared" si="6"/>
        <v>2</v>
      </c>
      <c r="Y23" s="92">
        <f t="shared" si="6"/>
        <v>4</v>
      </c>
      <c r="Z23" s="92">
        <f t="shared" si="6"/>
        <v>2</v>
      </c>
      <c r="AA23" s="92">
        <f t="shared" si="6"/>
        <v>2</v>
      </c>
      <c r="AB23" s="92">
        <f t="shared" si="6"/>
        <v>4</v>
      </c>
      <c r="AC23" s="92">
        <f t="shared" si="6"/>
        <v>4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 t="shared" ref="D24:R24" si="7">COUNTIFS(N$6:N$13,"MG")+COUNTIFS(N$6:N$13,"TG")+COUNTIFS(N$6:N$13,"LG")+COUNTIFS(N$6:N$13,"DG")</f>
        <v>0</v>
      </c>
      <c r="E24" s="180">
        <f t="shared" si="7"/>
        <v>0</v>
      </c>
      <c r="F24" s="180">
        <f t="shared" si="7"/>
        <v>0</v>
      </c>
      <c r="G24" s="180">
        <f t="shared" si="7"/>
        <v>0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>COUNTIFS(AC$6:AC$13,"MG")+COUNTIFS(AC$6:AC$13,"TG")+COUNTIFS(AC$6:AC$13,"LG")+COUNTIFS(AC$6:AC$13,"DG")</f>
        <v>1</v>
      </c>
      <c r="T24" s="180">
        <f>COUNTIFS(AC$6:AC$13,"MG")+COUNTIFS(AC$6:AC$13,"TG")+COUNTIFS(AC$6:AC$13,"LG")+COUNTIFS(AC$6:AC$13,"DG")</f>
        <v>1</v>
      </c>
      <c r="U24" s="180">
        <f>COUNTIFS(AC$6:AC$13,"MG")+COUNTIFS(AC$6:AC$13,"TG")+COUNTIFS(AC$6:AC$13,"LG")+COUNTIFS(AC$6:AC$13,"DG")</f>
        <v>1</v>
      </c>
      <c r="V24" s="180">
        <f>COUNTIFS(AC$6:AC$13,"MG")+COUNTIFS(AC$6:AC$13,"TG")+COUNTIFS(AC$6:AC$13,"LG")+COUNTIFS(AC$6:AC$13,"DG")</f>
        <v>1</v>
      </c>
      <c r="W24" s="180">
        <f>COUNTIFS(AC$6:AC$13,"MG")+COUNTIFS(AC$6:AC$13,"TG")+COUNTIFS(AC$6:AC$13,"LG")+COUNTIFS(AC$6:AC$13,"DG")</f>
        <v>1</v>
      </c>
      <c r="X24" s="180">
        <f>COUNTIFS(AC$6:AC$13,"MG")+COUNTIFS(AC$6:AC$13,"TG")+COUNTIFS(AC$6:AC$13,"LG")+COUNTIFS(AC$6:AC$13,"DG")</f>
        <v>1</v>
      </c>
      <c r="Y24" s="180">
        <f>COUNTIFS(AC$6:AC$13,"MG")+COUNTIFS(AC$6:AC$13,"TG")+COUNTIFS(AC$6:AC$13,"LG")+COUNTIFS(AC$6:AC$13,"DG")</f>
        <v>1</v>
      </c>
      <c r="Z24" s="180">
        <f>COUNTIFS(AC$6:AC$13,"MG")+COUNTIFS(AC$6:AC$13,"TG")+COUNTIFS(AC$6:AC$13,"LG")+COUNTIFS(AC$6:AC$13,"DG")</f>
        <v>1</v>
      </c>
      <c r="AA24" s="180">
        <f>COUNTIFS(AC$6:AC$13,"MG")+COUNTIFS(AC$6:AC$13,"TG")+COUNTIFS(AC$6:AC$13,"LG")+COUNTIFS(AC$6:AC$13,"DG")</f>
        <v>1</v>
      </c>
      <c r="AB24" s="180">
        <f>COUNTIFS(AC$6:AC$13,"MG")+COUNTIFS(AC$6:AC$13,"TG")+COUNTIFS(AC$6:AC$13,"LG")+COUNTIFS(AC$6:AC$13,"DG")</f>
        <v>1</v>
      </c>
      <c r="AC24" s="180">
        <f>COUNTIFS(AC$6:AC$13,"MG")+COUNTIFS(AC$6:AC$13,"TG")+COUNTIFS(AC$6:AC$13,"LG")+COUNTIFS(AC$6:AC$13,"DG")</f>
        <v>1</v>
      </c>
      <c r="AD24" s="180">
        <f>COUNTIFS(AC$6:AC$13,"MG")+COUNTIFS(AC$6:AC$13,"TG")+COUNTIFS(AC$6:AC$13,"LG")+COUNTIFS(AC$6:AC$13,"DG")</f>
        <v>1</v>
      </c>
      <c r="AE24" s="180">
        <f>COUNTIFS(AC$6:AC$13,"MG")+COUNTIFS(AC$6:AC$13,"TG")+COUNTIFS(AC$6:AC$13,"LG")+COUNTIFS(AC$6:AC$13,"DG")</f>
        <v>1</v>
      </c>
      <c r="AF24" s="180">
        <f>COUNTIFS(AG$6:AG$13,"MG")+COUNTIFS(AG$6:AG$13,"TG")+COUNTIFS(AG$6:AG$13,"LG")+COUNTIFS(AG$6:AG$13,"DG")</f>
        <v>0</v>
      </c>
      <c r="AG24" s="180">
        <f>COUNTIFS(AG$6:AG$13,"MG")+COUNTIFS(AG$6:AG$13,"TG")+COUNTIFS(AG$6:AG$13,"LG")+COUNTIFS(AG$6:AG$13,"DG")</f>
        <v>0</v>
      </c>
      <c r="AH24" s="180">
        <f>COUNTIFS(AG$6:AG$13,"MG")+COUNTIFS(AG$6:AG$13,"TG")+COUNTIFS(AG$6:AG$13,"LG")+COUNTIFS(AG$6:AG$13,"DG")</f>
        <v>0</v>
      </c>
    </row>
    <row r="25" spans="2:34" ht="12.5" x14ac:dyDescent="0.25">
      <c r="C25" s="21" t="s">
        <v>4</v>
      </c>
      <c r="D25" s="94">
        <f t="shared" ref="D25:AH25" si="8">COUNTIFS(D$6:D$13,"V")</f>
        <v>0</v>
      </c>
      <c r="E25" s="94">
        <f t="shared" si="8"/>
        <v>2</v>
      </c>
      <c r="F25" s="94">
        <f t="shared" si="8"/>
        <v>2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1</v>
      </c>
      <c r="L25" s="94">
        <f t="shared" si="8"/>
        <v>1</v>
      </c>
      <c r="M25" s="94">
        <f t="shared" si="8"/>
        <v>1</v>
      </c>
      <c r="N25" s="94">
        <f t="shared" si="8"/>
        <v>0</v>
      </c>
      <c r="O25" s="94">
        <f t="shared" si="8"/>
        <v>0</v>
      </c>
      <c r="P25" s="94">
        <f t="shared" si="8"/>
        <v>2</v>
      </c>
      <c r="Q25" s="94">
        <f t="shared" si="8"/>
        <v>1</v>
      </c>
      <c r="R25" s="94">
        <f t="shared" si="8"/>
        <v>1</v>
      </c>
      <c r="S25" s="94">
        <f t="shared" si="8"/>
        <v>1</v>
      </c>
      <c r="T25" s="94">
        <f t="shared" si="8"/>
        <v>1</v>
      </c>
      <c r="U25" s="94">
        <f t="shared" si="8"/>
        <v>0</v>
      </c>
      <c r="V25" s="94">
        <f t="shared" si="8"/>
        <v>0</v>
      </c>
      <c r="W25" s="94">
        <f t="shared" si="8"/>
        <v>2</v>
      </c>
      <c r="X25" s="94">
        <f t="shared" si="8"/>
        <v>2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0</v>
      </c>
      <c r="AH25" s="94">
        <f t="shared" si="8"/>
        <v>0</v>
      </c>
    </row>
    <row r="26" spans="2:34" ht="12.5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2:34" ht="12.5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2:34" ht="12.5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2:34" ht="12.5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2:34" ht="12.5" x14ac:dyDescent="0.25">
      <c r="C30" s="10"/>
      <c r="D30" s="69" t="s">
        <v>8</v>
      </c>
      <c r="E30" s="69" t="s">
        <v>8</v>
      </c>
      <c r="F30" s="69" t="s">
        <v>8</v>
      </c>
      <c r="G30" s="69" t="s">
        <v>8</v>
      </c>
      <c r="H30" s="69" t="s">
        <v>8</v>
      </c>
      <c r="I30" s="70" t="s">
        <v>6</v>
      </c>
      <c r="J30" s="71" t="s">
        <v>6</v>
      </c>
      <c r="K30"/>
      <c r="L30"/>
      <c r="M30" s="196">
        <f>8.33*(COUNTIFS(D30:J30,"&lt;&gt;"&amp;"L",D30:J30,"&lt;&gt;"&amp;"D"))+8*(COUNTIFS(D30:J30,"="&amp;"D"))</f>
        <v>57.65</v>
      </c>
      <c r="N30" s="197"/>
      <c r="O30" s="10"/>
      <c r="P30" s="10"/>
      <c r="Q30" s="10"/>
      <c r="R30" s="10"/>
      <c r="S30" s="10"/>
      <c r="T30" s="10"/>
      <c r="U30" s="10"/>
      <c r="V30" s="10"/>
    </row>
    <row r="31" spans="2:34" ht="12.5" x14ac:dyDescent="0.25">
      <c r="C31" s="10"/>
      <c r="D31" s="69" t="s">
        <v>7</v>
      </c>
      <c r="E31" s="69" t="s">
        <v>7</v>
      </c>
      <c r="F31" s="69" t="s">
        <v>8</v>
      </c>
      <c r="G31" s="69" t="s">
        <v>8</v>
      </c>
      <c r="H31" s="69" t="s">
        <v>8</v>
      </c>
      <c r="I31" s="70" t="s">
        <v>7</v>
      </c>
      <c r="J31" s="71" t="s">
        <v>7</v>
      </c>
      <c r="K31"/>
      <c r="L31"/>
      <c r="M31" s="196">
        <f t="shared" ref="M31:M37" si="9">8.33*(COUNTIFS(D31:J31,"&lt;&gt;"&amp;"L",D31:J31,"&lt;&gt;"&amp;"D"))+8*(COUNTIFS(D31:J31,"="&amp;"D"))</f>
        <v>24.990000000000002</v>
      </c>
      <c r="N31" s="197"/>
      <c r="O31" s="10"/>
      <c r="P31" s="10"/>
      <c r="Q31" s="10"/>
      <c r="R31" s="10"/>
      <c r="S31" s="10"/>
      <c r="T31" s="10"/>
      <c r="U31" s="10"/>
      <c r="V31" s="10"/>
    </row>
    <row r="32" spans="2:34" ht="12.5" x14ac:dyDescent="0.25">
      <c r="C32" s="10"/>
      <c r="D32" s="69" t="s">
        <v>8</v>
      </c>
      <c r="E32" s="69" t="s">
        <v>8</v>
      </c>
      <c r="F32" s="69" t="s">
        <v>7</v>
      </c>
      <c r="G32" s="69" t="s">
        <v>7</v>
      </c>
      <c r="H32" s="69" t="s">
        <v>7</v>
      </c>
      <c r="I32" s="70" t="s">
        <v>8</v>
      </c>
      <c r="J32" s="71" t="s">
        <v>8</v>
      </c>
      <c r="K32"/>
      <c r="L32"/>
      <c r="M32" s="196">
        <f t="shared" si="9"/>
        <v>33.32</v>
      </c>
      <c r="N32" s="197"/>
      <c r="O32" s="10"/>
      <c r="P32" s="10"/>
      <c r="Q32" s="10"/>
      <c r="R32" s="10"/>
      <c r="S32" s="10"/>
      <c r="T32" s="10"/>
      <c r="U32" s="10"/>
      <c r="V32" s="10"/>
    </row>
    <row r="33" spans="2:42" ht="12.5" x14ac:dyDescent="0.25">
      <c r="C33" s="10"/>
      <c r="D33" s="69" t="s">
        <v>14</v>
      </c>
      <c r="E33" s="69" t="s">
        <v>14</v>
      </c>
      <c r="F33" s="69" t="s">
        <v>14</v>
      </c>
      <c r="G33" s="69" t="s">
        <v>14</v>
      </c>
      <c r="H33" s="69" t="s">
        <v>6</v>
      </c>
      <c r="I33" s="70" t="s">
        <v>7</v>
      </c>
      <c r="J33" s="71" t="s">
        <v>7</v>
      </c>
      <c r="K33"/>
      <c r="L33"/>
      <c r="M33" s="196">
        <f t="shared" si="9"/>
        <v>41.32</v>
      </c>
      <c r="N33" s="197"/>
      <c r="O33" s="10"/>
      <c r="P33" s="10"/>
      <c r="Q33" s="10"/>
      <c r="R33" s="10"/>
      <c r="S33" s="10"/>
      <c r="T33" s="10"/>
      <c r="U33" s="10"/>
      <c r="V33" s="10"/>
    </row>
    <row r="34" spans="2:42" s="5" customFormat="1" ht="12.5" x14ac:dyDescent="0.25">
      <c r="B34"/>
      <c r="C34" s="10"/>
      <c r="D34" s="77" t="s">
        <v>7</v>
      </c>
      <c r="E34" s="77" t="s">
        <v>7</v>
      </c>
      <c r="F34" s="77" t="s">
        <v>7</v>
      </c>
      <c r="G34" s="77" t="s">
        <v>7</v>
      </c>
      <c r="H34" s="77" t="s">
        <v>14</v>
      </c>
      <c r="I34" s="70" t="s">
        <v>14</v>
      </c>
      <c r="J34" s="71" t="s">
        <v>14</v>
      </c>
      <c r="K34" s="10"/>
      <c r="L34" s="10"/>
      <c r="M34" s="196">
        <f t="shared" si="9"/>
        <v>24.990000000000002</v>
      </c>
      <c r="N34" s="197"/>
      <c r="O34" s="10"/>
      <c r="P34" s="10"/>
      <c r="Q34" s="10"/>
      <c r="R34" s="10"/>
      <c r="S34" s="10"/>
      <c r="T34" s="10"/>
      <c r="U34" s="10"/>
      <c r="V34" s="10"/>
      <c r="W34"/>
      <c r="X34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2:42" s="5" customFormat="1" ht="12.5" x14ac:dyDescent="0.25">
      <c r="B35"/>
      <c r="C35" s="10"/>
      <c r="D35" s="77" t="s">
        <v>19</v>
      </c>
      <c r="E35" s="77" t="s">
        <v>19</v>
      </c>
      <c r="F35" s="77" t="s">
        <v>19</v>
      </c>
      <c r="G35" s="77" t="s">
        <v>6</v>
      </c>
      <c r="H35" s="77" t="s">
        <v>7</v>
      </c>
      <c r="I35" s="70" t="s">
        <v>7</v>
      </c>
      <c r="J35" s="71" t="s">
        <v>7</v>
      </c>
      <c r="K35" s="10"/>
      <c r="L35" s="10"/>
      <c r="M35" s="196">
        <f t="shared" si="9"/>
        <v>32.99</v>
      </c>
      <c r="N35" s="197"/>
      <c r="O35" s="10"/>
      <c r="P35" s="10"/>
      <c r="Q35" s="10"/>
      <c r="R35" s="10"/>
      <c r="S35" s="10"/>
      <c r="T35" s="10"/>
      <c r="U35" s="10"/>
      <c r="V35" s="10"/>
      <c r="W35"/>
      <c r="X35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2:42" s="5" customFormat="1" ht="12.5" x14ac:dyDescent="0.25">
      <c r="B36"/>
      <c r="C36" s="10"/>
      <c r="D36" s="77" t="s">
        <v>14</v>
      </c>
      <c r="E36" s="77" t="s">
        <v>14</v>
      </c>
      <c r="F36" s="77" t="s">
        <v>14</v>
      </c>
      <c r="G36" s="77" t="s">
        <v>19</v>
      </c>
      <c r="H36" s="77" t="s">
        <v>19</v>
      </c>
      <c r="I36" s="70" t="s">
        <v>7</v>
      </c>
      <c r="J36" s="71" t="s">
        <v>7</v>
      </c>
      <c r="K36" s="10"/>
      <c r="L36" s="10"/>
      <c r="M36" s="196">
        <f t="shared" si="9"/>
        <v>41.65</v>
      </c>
      <c r="N36" s="197"/>
      <c r="O36" s="10"/>
      <c r="P36" s="10"/>
      <c r="Q36" s="10"/>
      <c r="R36" s="10"/>
      <c r="S36" s="10"/>
      <c r="T36" s="10"/>
      <c r="U36" s="10"/>
      <c r="V36" s="10"/>
      <c r="W36"/>
      <c r="X36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2:42" s="5" customFormat="1" ht="12.5" x14ac:dyDescent="0.25">
      <c r="B37"/>
      <c r="C37" s="10"/>
      <c r="D37" s="77" t="s">
        <v>6</v>
      </c>
      <c r="E37" s="77" t="s">
        <v>6</v>
      </c>
      <c r="F37" s="77" t="s">
        <v>6</v>
      </c>
      <c r="G37" s="77" t="s">
        <v>14</v>
      </c>
      <c r="H37" s="77" t="s">
        <v>14</v>
      </c>
      <c r="I37" s="70" t="s">
        <v>19</v>
      </c>
      <c r="J37" s="71" t="s">
        <v>19</v>
      </c>
      <c r="K37" s="10"/>
      <c r="L37" s="10"/>
      <c r="M37" s="196">
        <f t="shared" si="9"/>
        <v>57.32</v>
      </c>
      <c r="N37" s="197"/>
      <c r="O37" s="10"/>
      <c r="P37" s="10"/>
      <c r="Q37" s="10"/>
      <c r="R37" s="10"/>
      <c r="S37" s="10"/>
      <c r="T37" s="10"/>
      <c r="U37" s="10"/>
      <c r="V37" s="10"/>
      <c r="W37"/>
      <c r="X37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2:42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98"/>
      <c r="N38"/>
      <c r="O38" s="10"/>
      <c r="P38" s="10"/>
      <c r="Q38" s="10"/>
      <c r="R38" s="10"/>
      <c r="S38" s="10"/>
      <c r="T38" s="10"/>
      <c r="U38" s="10"/>
      <c r="V38" s="10"/>
      <c r="W38"/>
      <c r="X38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2:42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98"/>
      <c r="N39"/>
      <c r="O39" s="10"/>
      <c r="P39" s="10"/>
      <c r="Q39" s="10"/>
      <c r="R39" s="10"/>
      <c r="S39" s="10"/>
      <c r="T39" s="10"/>
      <c r="U39" s="10"/>
      <c r="V39" s="10"/>
      <c r="W39"/>
      <c r="X3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</row>
    <row r="40" spans="2:42" s="5" customFormat="1" ht="12.5" x14ac:dyDescent="0.25">
      <c r="B40"/>
      <c r="C40" s="10"/>
      <c r="D40" s="249">
        <f t="shared" ref="D40:J40" si="10">COUNTIFS(D30:D37,"M")</f>
        <v>2</v>
      </c>
      <c r="E40" s="200">
        <f t="shared" si="10"/>
        <v>2</v>
      </c>
      <c r="F40" s="200">
        <f t="shared" si="10"/>
        <v>2</v>
      </c>
      <c r="G40" s="200">
        <f t="shared" si="10"/>
        <v>2</v>
      </c>
      <c r="H40" s="200">
        <f t="shared" si="10"/>
        <v>2</v>
      </c>
      <c r="I40" s="200">
        <f t="shared" si="10"/>
        <v>1</v>
      </c>
      <c r="J40" s="243">
        <f t="shared" si="10"/>
        <v>1</v>
      </c>
      <c r="K40" s="10"/>
      <c r="L40" s="10"/>
      <c r="M40" s="189">
        <f>SUM(D40:J40)</f>
        <v>12</v>
      </c>
      <c r="N40" s="190"/>
      <c r="O40" s="10"/>
      <c r="P40" s="10"/>
      <c r="Q40" s="10"/>
      <c r="R40" s="10"/>
      <c r="S40" s="10"/>
      <c r="T40" s="10"/>
      <c r="U40" s="10"/>
      <c r="V40" s="10"/>
      <c r="W40"/>
      <c r="X4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2:42" s="5" customFormat="1" ht="12.5" x14ac:dyDescent="0.25">
      <c r="B41"/>
      <c r="C41" s="10"/>
      <c r="D41" s="250">
        <f t="shared" ref="D41:J41" si="11">COUNTIFS(D30:D37,"T")</f>
        <v>2</v>
      </c>
      <c r="E41" s="10">
        <f t="shared" si="11"/>
        <v>2</v>
      </c>
      <c r="F41" s="10">
        <f t="shared" si="11"/>
        <v>2</v>
      </c>
      <c r="G41" s="10">
        <f t="shared" si="11"/>
        <v>2</v>
      </c>
      <c r="H41" s="10">
        <f t="shared" si="11"/>
        <v>2</v>
      </c>
      <c r="I41" s="10">
        <f t="shared" si="11"/>
        <v>1</v>
      </c>
      <c r="J41" s="245">
        <f t="shared" si="11"/>
        <v>1</v>
      </c>
      <c r="K41" s="10"/>
      <c r="L41" s="10"/>
      <c r="M41" s="191">
        <f t="shared" ref="M41:M44" si="12">SUM(D41:J41)</f>
        <v>12</v>
      </c>
      <c r="N41" s="192"/>
      <c r="O41" s="10"/>
      <c r="P41" s="10"/>
      <c r="Q41" s="10"/>
      <c r="R41" s="10"/>
      <c r="S41" s="10"/>
      <c r="T41" s="10"/>
      <c r="U41" s="10"/>
      <c r="V41" s="10"/>
      <c r="W41"/>
      <c r="X41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</row>
    <row r="42" spans="2:42" s="5" customFormat="1" ht="12.5" x14ac:dyDescent="0.25">
      <c r="B42"/>
      <c r="C42" s="10"/>
      <c r="D42" s="250">
        <f t="shared" ref="D42:J42" si="13">COUNTIFS(D30:D37,"N")</f>
        <v>1</v>
      </c>
      <c r="E42" s="10">
        <f t="shared" si="13"/>
        <v>1</v>
      </c>
      <c r="F42" s="10">
        <f t="shared" si="13"/>
        <v>1</v>
      </c>
      <c r="G42" s="10">
        <f t="shared" si="13"/>
        <v>1</v>
      </c>
      <c r="H42" s="10">
        <f t="shared" si="13"/>
        <v>1</v>
      </c>
      <c r="I42" s="10">
        <f t="shared" si="13"/>
        <v>1</v>
      </c>
      <c r="J42" s="245">
        <f t="shared" si="13"/>
        <v>1</v>
      </c>
      <c r="K42" s="10"/>
      <c r="L42" s="10"/>
      <c r="M42" s="191">
        <f t="shared" si="12"/>
        <v>7</v>
      </c>
      <c r="N42" s="192"/>
      <c r="O42" s="10"/>
      <c r="P42" s="10"/>
      <c r="Q42" s="10"/>
      <c r="R42" s="10"/>
      <c r="S42" s="10"/>
      <c r="T42" s="10"/>
      <c r="U42" s="10"/>
      <c r="V42" s="10"/>
      <c r="W42"/>
      <c r="X42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2:42" s="5" customFormat="1" ht="12.5" x14ac:dyDescent="0.25">
      <c r="B43"/>
      <c r="C43" s="10"/>
      <c r="D43" s="250">
        <f t="shared" ref="D43:J43" si="14">COUNTIFS(D30:D37,"D")</f>
        <v>1</v>
      </c>
      <c r="E43" s="10">
        <f t="shared" si="14"/>
        <v>1</v>
      </c>
      <c r="F43" s="10">
        <f t="shared" si="14"/>
        <v>1</v>
      </c>
      <c r="G43" s="10">
        <f t="shared" si="14"/>
        <v>1</v>
      </c>
      <c r="H43" s="10">
        <f t="shared" si="14"/>
        <v>1</v>
      </c>
      <c r="I43" s="10">
        <f t="shared" si="14"/>
        <v>1</v>
      </c>
      <c r="J43" s="245">
        <f t="shared" si="14"/>
        <v>1</v>
      </c>
      <c r="K43" s="10"/>
      <c r="L43" s="10"/>
      <c r="M43" s="191">
        <f t="shared" si="12"/>
        <v>7</v>
      </c>
      <c r="N43" s="192"/>
      <c r="O43" s="10"/>
      <c r="P43" s="10"/>
      <c r="Q43" s="10"/>
      <c r="R43" s="10"/>
      <c r="S43" s="10"/>
      <c r="T43" s="10"/>
      <c r="U43" s="10"/>
      <c r="V43" s="10"/>
      <c r="W43"/>
      <c r="X43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</row>
    <row r="44" spans="2:42" s="5" customFormat="1" ht="12.5" x14ac:dyDescent="0.25">
      <c r="B44"/>
      <c r="C44" s="10"/>
      <c r="D44" s="251">
        <f t="shared" ref="D44:J44" si="15">COUNTIFS(D30:D37,"L")</f>
        <v>2</v>
      </c>
      <c r="E44" s="207">
        <f t="shared" si="15"/>
        <v>2</v>
      </c>
      <c r="F44" s="207">
        <f t="shared" si="15"/>
        <v>2</v>
      </c>
      <c r="G44" s="207">
        <f t="shared" si="15"/>
        <v>2</v>
      </c>
      <c r="H44" s="207">
        <f t="shared" si="15"/>
        <v>2</v>
      </c>
      <c r="I44" s="207">
        <f t="shared" si="15"/>
        <v>4</v>
      </c>
      <c r="J44" s="247">
        <f t="shared" si="15"/>
        <v>4</v>
      </c>
      <c r="K44" s="10"/>
      <c r="L44" s="10"/>
      <c r="M44" s="193">
        <f t="shared" si="12"/>
        <v>18</v>
      </c>
      <c r="N44" s="194"/>
      <c r="O44" s="10"/>
      <c r="P44" s="10"/>
      <c r="Q44" s="10"/>
      <c r="R44" s="10"/>
      <c r="S44" s="10"/>
      <c r="T44" s="10"/>
      <c r="U44" s="10"/>
      <c r="V44" s="10"/>
      <c r="W44"/>
      <c r="X44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ht="12.5" x14ac:dyDescent="0.25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</sheetData>
  <mergeCells count="3">
    <mergeCell ref="Y3:AB3"/>
    <mergeCell ref="AC3:AE3"/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CFF8-72D1-4764-B83F-2D988C6895F4}">
  <sheetPr>
    <tabColor theme="7" tint="0.79998168889431442"/>
  </sheetPr>
  <dimension ref="B1:AU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T8" sqref="T8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4" width="4.26953125" style="5" customWidth="1"/>
    <col min="35" max="37" width="9.26953125"/>
  </cols>
  <sheetData>
    <row r="1" spans="2:34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AH1" s="10"/>
    </row>
    <row r="2" spans="2:34" ht="6" customHeight="1" x14ac:dyDescent="0.3">
      <c r="B2" s="500" t="s">
        <v>95</v>
      </c>
      <c r="C2" s="1125" t="s">
        <v>95</v>
      </c>
      <c r="D2" s="1125"/>
      <c r="E2" s="1125"/>
      <c r="F2" s="1125"/>
      <c r="G2" s="1125" t="s">
        <v>95</v>
      </c>
      <c r="H2" s="1125"/>
      <c r="I2" s="1125" t="s">
        <v>95</v>
      </c>
      <c r="J2" s="1125"/>
      <c r="K2" s="1125" t="s">
        <v>95</v>
      </c>
      <c r="L2" s="1125"/>
      <c r="M2" s="1125" t="s">
        <v>95</v>
      </c>
      <c r="N2" s="1125"/>
      <c r="O2" s="1125" t="s">
        <v>95</v>
      </c>
      <c r="P2" s="1125"/>
      <c r="Q2" s="1125" t="s">
        <v>95</v>
      </c>
      <c r="R2" s="1125"/>
      <c r="S2" s="1125" t="s">
        <v>95</v>
      </c>
      <c r="T2" s="1125"/>
      <c r="U2" s="1125" t="s">
        <v>95</v>
      </c>
      <c r="V2" s="1125"/>
      <c r="W2" s="1125" t="s">
        <v>95</v>
      </c>
      <c r="X2" s="1125"/>
      <c r="Y2" s="1125" t="s">
        <v>95</v>
      </c>
      <c r="Z2" s="1125"/>
      <c r="AA2" s="1125" t="s">
        <v>95</v>
      </c>
      <c r="AB2" s="1125"/>
      <c r="AC2" s="1125" t="s">
        <v>95</v>
      </c>
      <c r="AD2" s="1125"/>
      <c r="AE2" s="501" t="s">
        <v>95</v>
      </c>
      <c r="AF2" s="493"/>
      <c r="AG2" s="493"/>
      <c r="AH2" s="493"/>
    </row>
    <row r="3" spans="2:34" ht="10.5" customHeight="1" x14ac:dyDescent="0.3">
      <c r="B3" s="502" t="s">
        <v>95</v>
      </c>
      <c r="C3" s="494" t="s">
        <v>95</v>
      </c>
      <c r="D3" s="494"/>
      <c r="E3" s="494"/>
      <c r="F3" s="1123" t="s">
        <v>95</v>
      </c>
      <c r="G3" s="1123"/>
      <c r="H3" s="1123"/>
      <c r="I3" s="1123"/>
      <c r="J3" s="1123"/>
      <c r="K3" s="1123"/>
      <c r="L3" s="1123"/>
      <c r="M3" s="1123"/>
      <c r="N3" s="1123"/>
      <c r="O3" s="1123"/>
      <c r="P3" s="1123"/>
      <c r="Q3" s="1123"/>
      <c r="R3" s="1123"/>
      <c r="S3" s="1123"/>
      <c r="T3" s="1123"/>
      <c r="U3" s="1123"/>
      <c r="V3" s="1123"/>
      <c r="W3" s="1123"/>
      <c r="X3" s="1123"/>
      <c r="Y3" s="1123"/>
      <c r="Z3" s="1123"/>
      <c r="AA3" s="1123"/>
      <c r="AB3" s="1123"/>
      <c r="AC3" s="1123"/>
      <c r="AD3" s="1123" t="s">
        <v>95</v>
      </c>
      <c r="AE3" s="1124"/>
      <c r="AF3" s="494"/>
      <c r="AG3" s="494"/>
      <c r="AH3" s="495"/>
    </row>
    <row r="4" spans="2:34" ht="15" customHeight="1" x14ac:dyDescent="0.3">
      <c r="B4" s="1126" t="s">
        <v>3</v>
      </c>
      <c r="C4" s="496" t="s">
        <v>95</v>
      </c>
      <c r="D4" s="499" t="s">
        <v>5</v>
      </c>
      <c r="E4" s="503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499" t="s">
        <v>5</v>
      </c>
      <c r="L4" s="499" t="s">
        <v>6</v>
      </c>
      <c r="M4" s="498" t="s">
        <v>7</v>
      </c>
      <c r="N4" s="498" t="s">
        <v>8</v>
      </c>
      <c r="O4" s="498" t="s">
        <v>9</v>
      </c>
      <c r="P4" s="498" t="s">
        <v>10</v>
      </c>
      <c r="Q4" s="498" t="s">
        <v>4</v>
      </c>
      <c r="R4" s="499" t="s">
        <v>5</v>
      </c>
      <c r="S4" s="499" t="s">
        <v>6</v>
      </c>
      <c r="T4" s="498" t="s">
        <v>7</v>
      </c>
      <c r="U4" s="498" t="s">
        <v>8</v>
      </c>
      <c r="V4" s="498" t="s">
        <v>9</v>
      </c>
      <c r="W4" s="498" t="s">
        <v>10</v>
      </c>
      <c r="X4" s="498" t="s">
        <v>4</v>
      </c>
      <c r="Y4" s="499" t="s">
        <v>5</v>
      </c>
      <c r="Z4" s="499" t="s">
        <v>6</v>
      </c>
      <c r="AA4" s="498" t="s">
        <v>7</v>
      </c>
      <c r="AB4" s="498" t="s">
        <v>8</v>
      </c>
      <c r="AC4" s="498" t="s">
        <v>9</v>
      </c>
      <c r="AD4" s="498" t="s">
        <v>10</v>
      </c>
      <c r="AE4" s="509" t="s">
        <v>4</v>
      </c>
      <c r="AF4" s="499" t="s">
        <v>5</v>
      </c>
      <c r="AG4" s="503" t="s">
        <v>6</v>
      </c>
      <c r="AH4" s="498" t="s">
        <v>7</v>
      </c>
    </row>
    <row r="5" spans="2:34" ht="13.5" customHeight="1" thickBot="1" x14ac:dyDescent="0.35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497">
        <v>31</v>
      </c>
    </row>
    <row r="6" spans="2:34" ht="15" customHeight="1" x14ac:dyDescent="0.3">
      <c r="B6" s="507" t="s">
        <v>17</v>
      </c>
      <c r="C6" s="483" t="s">
        <v>13</v>
      </c>
      <c r="D6" s="555" t="s">
        <v>23</v>
      </c>
      <c r="E6" s="555" t="s">
        <v>23</v>
      </c>
      <c r="F6" s="552" t="s">
        <v>16</v>
      </c>
      <c r="G6" s="552" t="s">
        <v>16</v>
      </c>
      <c r="H6" s="552" t="s">
        <v>16</v>
      </c>
      <c r="I6" s="552" t="s">
        <v>16</v>
      </c>
      <c r="J6" s="586" t="s">
        <v>16</v>
      </c>
      <c r="K6" s="588" t="s">
        <v>6</v>
      </c>
      <c r="L6" s="589" t="s">
        <v>6</v>
      </c>
      <c r="M6" s="224" t="s">
        <v>7</v>
      </c>
      <c r="N6" s="224" t="s">
        <v>7</v>
      </c>
      <c r="O6" s="224" t="s">
        <v>8</v>
      </c>
      <c r="P6" s="224" t="s">
        <v>8</v>
      </c>
      <c r="Q6" s="272" t="s">
        <v>8</v>
      </c>
      <c r="R6" s="580" t="s">
        <v>7</v>
      </c>
      <c r="S6" s="204" t="s">
        <v>7</v>
      </c>
      <c r="T6" s="224" t="s">
        <v>8</v>
      </c>
      <c r="U6" s="224" t="s">
        <v>8</v>
      </c>
      <c r="V6" s="224" t="s">
        <v>7</v>
      </c>
      <c r="W6" s="224" t="s">
        <v>7</v>
      </c>
      <c r="X6" s="224" t="s">
        <v>7</v>
      </c>
      <c r="Y6" s="513" t="s">
        <v>16</v>
      </c>
      <c r="Z6" s="513" t="s">
        <v>16</v>
      </c>
      <c r="AA6" s="513" t="s">
        <v>22</v>
      </c>
      <c r="AB6" s="513" t="s">
        <v>22</v>
      </c>
      <c r="AC6" s="513" t="s">
        <v>22</v>
      </c>
      <c r="AD6" s="513" t="s">
        <v>22</v>
      </c>
      <c r="AE6" s="562" t="s">
        <v>53</v>
      </c>
      <c r="AF6" s="564" t="s">
        <v>23</v>
      </c>
      <c r="AG6" s="574" t="s">
        <v>23</v>
      </c>
      <c r="AH6" s="554" t="s">
        <v>16</v>
      </c>
    </row>
    <row r="7" spans="2:34" ht="15" customHeight="1" x14ac:dyDescent="0.3">
      <c r="B7" s="244" t="s">
        <v>73</v>
      </c>
      <c r="C7" s="481" t="s">
        <v>18</v>
      </c>
      <c r="D7" s="199" t="s">
        <v>6</v>
      </c>
      <c r="E7" s="206" t="s">
        <v>6</v>
      </c>
      <c r="F7" s="224" t="s">
        <v>7</v>
      </c>
      <c r="G7" s="224" t="s">
        <v>7</v>
      </c>
      <c r="H7" s="224" t="s">
        <v>8</v>
      </c>
      <c r="I7" s="224" t="s">
        <v>8</v>
      </c>
      <c r="J7" s="272" t="s">
        <v>8</v>
      </c>
      <c r="K7" s="569" t="s">
        <v>7</v>
      </c>
      <c r="L7" s="205" t="s">
        <v>7</v>
      </c>
      <c r="M7" s="224" t="s">
        <v>8</v>
      </c>
      <c r="N7" s="224" t="s">
        <v>8</v>
      </c>
      <c r="O7" s="224" t="s">
        <v>7</v>
      </c>
      <c r="P7" s="224" t="s">
        <v>7</v>
      </c>
      <c r="Q7" s="272" t="s">
        <v>7</v>
      </c>
      <c r="R7" s="569" t="s">
        <v>8</v>
      </c>
      <c r="S7" s="205" t="s">
        <v>8</v>
      </c>
      <c r="T7" s="224" t="s">
        <v>14</v>
      </c>
      <c r="U7" s="224" t="s">
        <v>14</v>
      </c>
      <c r="V7" s="224" t="s">
        <v>14</v>
      </c>
      <c r="W7" s="224" t="s">
        <v>14</v>
      </c>
      <c r="X7" s="215" t="s">
        <v>6</v>
      </c>
      <c r="Y7" s="211" t="s">
        <v>7</v>
      </c>
      <c r="Z7" s="198" t="s">
        <v>7</v>
      </c>
      <c r="AA7" s="224" t="s">
        <v>8</v>
      </c>
      <c r="AB7" s="224" t="s">
        <v>8</v>
      </c>
      <c r="AC7" s="224" t="s">
        <v>8</v>
      </c>
      <c r="AD7" s="224" t="s">
        <v>8</v>
      </c>
      <c r="AE7" s="272" t="s">
        <v>8</v>
      </c>
      <c r="AF7" s="565" t="s">
        <v>6</v>
      </c>
      <c r="AG7" s="575" t="s">
        <v>6</v>
      </c>
      <c r="AH7" s="572" t="s">
        <v>7</v>
      </c>
    </row>
    <row r="8" spans="2:34" ht="15" customHeight="1" x14ac:dyDescent="0.3">
      <c r="B8" s="244" t="s">
        <v>20</v>
      </c>
      <c r="C8" s="481" t="s">
        <v>21</v>
      </c>
      <c r="D8" s="211" t="s">
        <v>7</v>
      </c>
      <c r="E8" s="198" t="s">
        <v>7</v>
      </c>
      <c r="F8" s="224" t="s">
        <v>8</v>
      </c>
      <c r="G8" s="224" t="s">
        <v>8</v>
      </c>
      <c r="H8" s="224" t="s">
        <v>7</v>
      </c>
      <c r="I8" s="224" t="s">
        <v>7</v>
      </c>
      <c r="J8" s="272" t="s">
        <v>7</v>
      </c>
      <c r="K8" s="590" t="s">
        <v>16</v>
      </c>
      <c r="L8" s="591" t="s">
        <v>16</v>
      </c>
      <c r="M8" s="514" t="s">
        <v>22</v>
      </c>
      <c r="N8" s="514" t="s">
        <v>22</v>
      </c>
      <c r="O8" s="514" t="s">
        <v>22</v>
      </c>
      <c r="P8" s="514" t="s">
        <v>22</v>
      </c>
      <c r="Q8" s="276" t="s">
        <v>53</v>
      </c>
      <c r="R8" s="581" t="s">
        <v>23</v>
      </c>
      <c r="S8" s="582" t="s">
        <v>23</v>
      </c>
      <c r="T8" s="729" t="s">
        <v>77</v>
      </c>
      <c r="U8" s="552" t="s">
        <v>16</v>
      </c>
      <c r="V8" s="552" t="s">
        <v>16</v>
      </c>
      <c r="W8" s="552" t="s">
        <v>16</v>
      </c>
      <c r="X8" s="552" t="s">
        <v>16</v>
      </c>
      <c r="Y8" s="199" t="s">
        <v>6</v>
      </c>
      <c r="Z8" s="199" t="s">
        <v>6</v>
      </c>
      <c r="AA8" s="224" t="s">
        <v>7</v>
      </c>
      <c r="AB8" s="224" t="s">
        <v>7</v>
      </c>
      <c r="AC8" s="224" t="s">
        <v>8</v>
      </c>
      <c r="AD8" s="224" t="s">
        <v>8</v>
      </c>
      <c r="AE8" s="729" t="s">
        <v>4</v>
      </c>
      <c r="AF8" s="566" t="s">
        <v>7</v>
      </c>
      <c r="AG8" s="576" t="s">
        <v>7</v>
      </c>
      <c r="AH8" s="729" t="s">
        <v>4</v>
      </c>
    </row>
    <row r="9" spans="2:34" ht="15" customHeight="1" x14ac:dyDescent="0.3">
      <c r="B9" s="508" t="s">
        <v>66</v>
      </c>
      <c r="C9" s="482" t="s">
        <v>26</v>
      </c>
      <c r="D9" s="227" t="s">
        <v>8</v>
      </c>
      <c r="E9" s="210" t="s">
        <v>8</v>
      </c>
      <c r="F9" s="226" t="s">
        <v>14</v>
      </c>
      <c r="G9" s="226" t="s">
        <v>14</v>
      </c>
      <c r="H9" s="226" t="s">
        <v>14</v>
      </c>
      <c r="I9" s="226" t="s">
        <v>14</v>
      </c>
      <c r="J9" s="587" t="s">
        <v>6</v>
      </c>
      <c r="K9" s="567" t="s">
        <v>7</v>
      </c>
      <c r="L9" s="210" t="s">
        <v>7</v>
      </c>
      <c r="M9" s="226" t="s">
        <v>8</v>
      </c>
      <c r="N9" s="226" t="s">
        <v>8</v>
      </c>
      <c r="O9" s="226" t="s">
        <v>8</v>
      </c>
      <c r="P9" s="226" t="s">
        <v>8</v>
      </c>
      <c r="Q9" s="273" t="s">
        <v>8</v>
      </c>
      <c r="R9" s="583" t="s">
        <v>6</v>
      </c>
      <c r="S9" s="584" t="s">
        <v>6</v>
      </c>
      <c r="T9" s="642" t="s">
        <v>7</v>
      </c>
      <c r="U9" s="642" t="s">
        <v>7</v>
      </c>
      <c r="V9" s="729" t="s">
        <v>4</v>
      </c>
      <c r="W9" s="729" t="s">
        <v>4</v>
      </c>
      <c r="X9" s="729" t="s">
        <v>4</v>
      </c>
      <c r="Y9" s="227" t="s">
        <v>7</v>
      </c>
      <c r="Z9" s="261" t="s">
        <v>7</v>
      </c>
      <c r="AA9" s="226" t="s">
        <v>8</v>
      </c>
      <c r="AB9" s="226" t="s">
        <v>8</v>
      </c>
      <c r="AC9" s="226" t="s">
        <v>7</v>
      </c>
      <c r="AD9" s="226" t="s">
        <v>7</v>
      </c>
      <c r="AE9" s="273" t="s">
        <v>7</v>
      </c>
      <c r="AF9" s="567" t="s">
        <v>8</v>
      </c>
      <c r="AG9" s="210" t="s">
        <v>8</v>
      </c>
      <c r="AH9" s="226" t="s">
        <v>14</v>
      </c>
    </row>
    <row r="10" spans="2:34" ht="17.25" customHeight="1" x14ac:dyDescent="0.3">
      <c r="B10" s="244" t="s">
        <v>90</v>
      </c>
      <c r="C10" s="481" t="s">
        <v>28</v>
      </c>
      <c r="D10" s="221" t="s">
        <v>19</v>
      </c>
      <c r="E10" s="505" t="s">
        <v>19</v>
      </c>
      <c r="F10" s="263" t="s">
        <v>7</v>
      </c>
      <c r="G10" s="263" t="s">
        <v>7</v>
      </c>
      <c r="H10" s="263" t="s">
        <v>7</v>
      </c>
      <c r="I10" s="263" t="s">
        <v>7</v>
      </c>
      <c r="J10" s="577" t="s">
        <v>14</v>
      </c>
      <c r="K10" s="568" t="s">
        <v>14</v>
      </c>
      <c r="L10" s="505" t="s">
        <v>14</v>
      </c>
      <c r="M10" s="263" t="s">
        <v>19</v>
      </c>
      <c r="N10" s="263" t="s">
        <v>19</v>
      </c>
      <c r="O10" s="263" t="s">
        <v>19</v>
      </c>
      <c r="P10" s="220" t="s">
        <v>6</v>
      </c>
      <c r="Q10" s="577" t="s">
        <v>7</v>
      </c>
      <c r="R10" s="568" t="s">
        <v>7</v>
      </c>
      <c r="S10" s="505" t="s">
        <v>7</v>
      </c>
      <c r="T10" s="729" t="s">
        <v>4</v>
      </c>
      <c r="U10" s="729" t="s">
        <v>4</v>
      </c>
      <c r="V10" s="263" t="s">
        <v>14</v>
      </c>
      <c r="W10" s="231" t="s">
        <v>19</v>
      </c>
      <c r="X10" s="231" t="s">
        <v>19</v>
      </c>
      <c r="Y10" s="221" t="s">
        <v>7</v>
      </c>
      <c r="Z10" s="259" t="s">
        <v>7</v>
      </c>
      <c r="AA10" s="230" t="s">
        <v>6</v>
      </c>
      <c r="AB10" s="230" t="s">
        <v>6</v>
      </c>
      <c r="AC10" s="230" t="s">
        <v>6</v>
      </c>
      <c r="AD10" s="231" t="s">
        <v>14</v>
      </c>
      <c r="AE10" s="274" t="s">
        <v>14</v>
      </c>
      <c r="AF10" s="568" t="s">
        <v>19</v>
      </c>
      <c r="AG10" s="505" t="s">
        <v>19</v>
      </c>
      <c r="AH10" s="263" t="s">
        <v>7</v>
      </c>
    </row>
    <row r="11" spans="2:34" ht="16.5" customHeight="1" x14ac:dyDescent="0.3">
      <c r="B11" s="422" t="s">
        <v>91</v>
      </c>
      <c r="C11" s="481" t="s">
        <v>30</v>
      </c>
      <c r="D11" s="211" t="s">
        <v>14</v>
      </c>
      <c r="E11" s="205" t="s">
        <v>14</v>
      </c>
      <c r="F11" s="212" t="s">
        <v>19</v>
      </c>
      <c r="G11" s="212" t="s">
        <v>19</v>
      </c>
      <c r="H11" s="212" t="s">
        <v>19</v>
      </c>
      <c r="I11" s="215" t="s">
        <v>6</v>
      </c>
      <c r="J11" s="275" t="s">
        <v>7</v>
      </c>
      <c r="K11" s="569" t="s">
        <v>7</v>
      </c>
      <c r="L11" s="205" t="s">
        <v>7</v>
      </c>
      <c r="M11" s="729" t="s">
        <v>4</v>
      </c>
      <c r="N11" s="212" t="s">
        <v>14</v>
      </c>
      <c r="O11" s="212" t="s">
        <v>14</v>
      </c>
      <c r="P11" s="216" t="s">
        <v>19</v>
      </c>
      <c r="Q11" s="578" t="s">
        <v>19</v>
      </c>
      <c r="R11" s="569" t="s">
        <v>7</v>
      </c>
      <c r="S11" s="205" t="s">
        <v>7</v>
      </c>
      <c r="T11" s="199" t="s">
        <v>6</v>
      </c>
      <c r="U11" s="199" t="s">
        <v>6</v>
      </c>
      <c r="V11" s="199" t="s">
        <v>6</v>
      </c>
      <c r="W11" s="216" t="s">
        <v>14</v>
      </c>
      <c r="X11" s="216" t="s">
        <v>14</v>
      </c>
      <c r="Y11" s="211" t="s">
        <v>19</v>
      </c>
      <c r="Z11" s="198" t="s">
        <v>19</v>
      </c>
      <c r="AA11" s="212" t="s">
        <v>7</v>
      </c>
      <c r="AB11" s="212" t="s">
        <v>7</v>
      </c>
      <c r="AC11" s="212" t="s">
        <v>7</v>
      </c>
      <c r="AD11" s="212" t="s">
        <v>7</v>
      </c>
      <c r="AE11" s="275" t="s">
        <v>14</v>
      </c>
      <c r="AF11" s="569" t="s">
        <v>14</v>
      </c>
      <c r="AG11" s="205" t="s">
        <v>14</v>
      </c>
      <c r="AH11" s="212" t="s">
        <v>19</v>
      </c>
    </row>
    <row r="12" spans="2:34" ht="15" customHeight="1" x14ac:dyDescent="0.3">
      <c r="B12" s="244" t="s">
        <v>92</v>
      </c>
      <c r="C12" s="481" t="s">
        <v>32</v>
      </c>
      <c r="D12" s="211" t="s">
        <v>7</v>
      </c>
      <c r="E12" s="205" t="s">
        <v>7</v>
      </c>
      <c r="F12" s="216" t="s">
        <v>14</v>
      </c>
      <c r="G12" s="212" t="s">
        <v>14</v>
      </c>
      <c r="H12" s="212" t="s">
        <v>14</v>
      </c>
      <c r="I12" s="216" t="s">
        <v>19</v>
      </c>
      <c r="J12" s="578" t="s">
        <v>19</v>
      </c>
      <c r="K12" s="569" t="s">
        <v>7</v>
      </c>
      <c r="L12" s="205" t="s">
        <v>7</v>
      </c>
      <c r="M12" s="199" t="s">
        <v>6</v>
      </c>
      <c r="N12" s="199" t="s">
        <v>6</v>
      </c>
      <c r="O12" s="199" t="s">
        <v>6</v>
      </c>
      <c r="P12" s="216" t="s">
        <v>14</v>
      </c>
      <c r="Q12" s="578" t="s">
        <v>14</v>
      </c>
      <c r="R12" s="815" t="s">
        <v>14</v>
      </c>
      <c r="S12" s="205" t="s">
        <v>19</v>
      </c>
      <c r="T12" s="212" t="s">
        <v>7</v>
      </c>
      <c r="U12" s="212" t="s">
        <v>7</v>
      </c>
      <c r="V12" s="212" t="s">
        <v>7</v>
      </c>
      <c r="W12" s="212" t="s">
        <v>7</v>
      </c>
      <c r="X12" s="212" t="s">
        <v>14</v>
      </c>
      <c r="Y12" s="211" t="s">
        <v>14</v>
      </c>
      <c r="Z12" s="198" t="s">
        <v>14</v>
      </c>
      <c r="AA12" s="212" t="s">
        <v>19</v>
      </c>
      <c r="AB12" s="212" t="s">
        <v>19</v>
      </c>
      <c r="AC12" s="212" t="s">
        <v>19</v>
      </c>
      <c r="AD12" s="215" t="s">
        <v>6</v>
      </c>
      <c r="AE12" s="275" t="s">
        <v>7</v>
      </c>
      <c r="AF12" s="569" t="s">
        <v>7</v>
      </c>
      <c r="AG12" s="205" t="s">
        <v>7</v>
      </c>
      <c r="AH12" s="216" t="s">
        <v>14</v>
      </c>
    </row>
    <row r="13" spans="2:34" ht="15" customHeight="1" thickBot="1" x14ac:dyDescent="0.35">
      <c r="B13" s="508" t="s">
        <v>93</v>
      </c>
      <c r="C13" s="482" t="s">
        <v>34</v>
      </c>
      <c r="D13" s="235" t="s">
        <v>7</v>
      </c>
      <c r="E13" s="506" t="s">
        <v>7</v>
      </c>
      <c r="F13" s="264" t="s">
        <v>6</v>
      </c>
      <c r="G13" s="265" t="s">
        <v>6</v>
      </c>
      <c r="H13" s="265" t="s">
        <v>6</v>
      </c>
      <c r="I13" s="234" t="s">
        <v>14</v>
      </c>
      <c r="J13" s="277" t="s">
        <v>14</v>
      </c>
      <c r="K13" s="570" t="s">
        <v>19</v>
      </c>
      <c r="L13" s="506" t="s">
        <v>19</v>
      </c>
      <c r="M13" s="233" t="s">
        <v>7</v>
      </c>
      <c r="N13" s="233" t="s">
        <v>7</v>
      </c>
      <c r="O13" s="233" t="s">
        <v>7</v>
      </c>
      <c r="P13" s="233" t="s">
        <v>7</v>
      </c>
      <c r="Q13" s="579" t="s">
        <v>14</v>
      </c>
      <c r="R13" s="816" t="s">
        <v>19</v>
      </c>
      <c r="S13" s="208" t="s">
        <v>14</v>
      </c>
      <c r="T13" s="233" t="s">
        <v>19</v>
      </c>
      <c r="U13" s="233" t="s">
        <v>19</v>
      </c>
      <c r="V13" s="233" t="s">
        <v>19</v>
      </c>
      <c r="W13" s="267" t="s">
        <v>6</v>
      </c>
      <c r="X13" s="233" t="s">
        <v>7</v>
      </c>
      <c r="Y13" s="235" t="s">
        <v>7</v>
      </c>
      <c r="Z13" s="236" t="s">
        <v>7</v>
      </c>
      <c r="AA13" s="232" t="s">
        <v>14</v>
      </c>
      <c r="AB13" s="233" t="s">
        <v>14</v>
      </c>
      <c r="AC13" s="233" t="s">
        <v>14</v>
      </c>
      <c r="AD13" s="234" t="s">
        <v>19</v>
      </c>
      <c r="AE13" s="277" t="s">
        <v>19</v>
      </c>
      <c r="AF13" s="570" t="s">
        <v>7</v>
      </c>
      <c r="AG13" s="506" t="s">
        <v>7</v>
      </c>
      <c r="AH13" s="265" t="s">
        <v>6</v>
      </c>
    </row>
    <row r="14" spans="2:34" ht="16.149999999999999" customHeight="1" thickBot="1" x14ac:dyDescent="0.3">
      <c r="B14" s="293" t="s">
        <v>55</v>
      </c>
      <c r="C14" s="298"/>
      <c r="D14" s="286"/>
      <c r="E14" s="287"/>
      <c r="F14" s="285"/>
      <c r="G14" s="286"/>
      <c r="H14" s="286"/>
      <c r="I14" s="286"/>
      <c r="J14" s="408"/>
      <c r="K14" s="285"/>
      <c r="L14" s="287"/>
      <c r="M14" s="573"/>
      <c r="N14" s="286"/>
      <c r="O14" s="286"/>
      <c r="P14" s="286"/>
      <c r="Q14" s="286"/>
      <c r="R14" s="209"/>
      <c r="S14" s="209"/>
      <c r="T14" s="286"/>
      <c r="U14" s="286"/>
      <c r="V14" s="286"/>
      <c r="W14" s="286"/>
      <c r="X14" s="286"/>
      <c r="Y14" s="286"/>
      <c r="Z14" s="286"/>
      <c r="AA14" s="286"/>
      <c r="AB14" s="286"/>
      <c r="AC14" s="286"/>
      <c r="AD14" s="286"/>
      <c r="AE14" s="408"/>
      <c r="AF14" s="285"/>
      <c r="AG14" s="287"/>
      <c r="AH14" s="573"/>
    </row>
    <row r="15" spans="2:34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  <c r="AH15" s="10"/>
    </row>
    <row r="16" spans="2:34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AH16" s="10"/>
    </row>
    <row r="17" spans="2:34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AH17" s="10"/>
    </row>
    <row r="18" spans="2:34" ht="11.15" customHeight="1" x14ac:dyDescent="0.25">
      <c r="B18" s="4"/>
      <c r="C18" s="52" t="s">
        <v>38</v>
      </c>
      <c r="D18" s="774">
        <f t="shared" ref="D18:AE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6</v>
      </c>
      <c r="K18" s="774">
        <f t="shared" si="0"/>
        <v>4</v>
      </c>
      <c r="L18" s="775">
        <f t="shared" si="0"/>
        <v>4</v>
      </c>
      <c r="M18" s="790">
        <f t="shared" si="0"/>
        <v>5</v>
      </c>
      <c r="N18" s="53">
        <f t="shared" si="0"/>
        <v>6</v>
      </c>
      <c r="O18" s="53">
        <f t="shared" si="0"/>
        <v>6</v>
      </c>
      <c r="P18" s="53">
        <f t="shared" si="0"/>
        <v>6</v>
      </c>
      <c r="Q18" s="798">
        <f t="shared" si="0"/>
        <v>6</v>
      </c>
      <c r="R18" s="774">
        <f t="shared" si="0"/>
        <v>4</v>
      </c>
      <c r="S18" s="775">
        <f t="shared" si="0"/>
        <v>4</v>
      </c>
      <c r="T18" s="790">
        <f t="shared" si="0"/>
        <v>4</v>
      </c>
      <c r="U18" s="53">
        <f t="shared" si="0"/>
        <v>5</v>
      </c>
      <c r="V18" s="53">
        <f t="shared" si="0"/>
        <v>5</v>
      </c>
      <c r="W18" s="53">
        <f t="shared" si="0"/>
        <v>5</v>
      </c>
      <c r="X18" s="798">
        <f t="shared" si="0"/>
        <v>5</v>
      </c>
      <c r="Y18" s="774">
        <f t="shared" si="0"/>
        <v>4</v>
      </c>
      <c r="Z18" s="775">
        <f t="shared" si="0"/>
        <v>4</v>
      </c>
      <c r="AA18" s="790">
        <f t="shared" si="0"/>
        <v>6</v>
      </c>
      <c r="AB18" s="53">
        <f t="shared" si="0"/>
        <v>6</v>
      </c>
      <c r="AC18" s="53">
        <f t="shared" si="0"/>
        <v>6</v>
      </c>
      <c r="AD18" s="53">
        <f t="shared" si="0"/>
        <v>6</v>
      </c>
      <c r="AE18" s="798">
        <f t="shared" si="0"/>
        <v>5</v>
      </c>
      <c r="AF18" s="774">
        <f t="shared" ref="AF18:AH18" si="1">SUM(AF19:AF22)</f>
        <v>4</v>
      </c>
      <c r="AG18" s="775">
        <f t="shared" si="1"/>
        <v>4</v>
      </c>
      <c r="AH18" s="790">
        <f t="shared" si="1"/>
        <v>5</v>
      </c>
    </row>
    <row r="19" spans="2:34" ht="11.15" customHeight="1" x14ac:dyDescent="0.25">
      <c r="B19" s="4"/>
      <c r="C19" s="52" t="s">
        <v>8</v>
      </c>
      <c r="D19" s="776">
        <f t="shared" ref="D19:AH19" si="2">COUNTIFS(D$6:D$13,"M")+COUNTIFS(D$6:D$13,"MG")</f>
        <v>1</v>
      </c>
      <c r="E19" s="777">
        <f t="shared" si="2"/>
        <v>1</v>
      </c>
      <c r="F19" s="791">
        <f t="shared" si="2"/>
        <v>2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799">
        <f t="shared" si="2"/>
        <v>2</v>
      </c>
      <c r="K19" s="776">
        <f t="shared" si="2"/>
        <v>1</v>
      </c>
      <c r="L19" s="777">
        <f t="shared" si="2"/>
        <v>1</v>
      </c>
      <c r="M19" s="791">
        <f t="shared" si="2"/>
        <v>2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799">
        <f t="shared" si="2"/>
        <v>2</v>
      </c>
      <c r="R19" s="776">
        <f t="shared" si="2"/>
        <v>1</v>
      </c>
      <c r="S19" s="777">
        <f t="shared" si="2"/>
        <v>1</v>
      </c>
      <c r="T19" s="791">
        <f t="shared" si="2"/>
        <v>1</v>
      </c>
      <c r="U19" s="81">
        <f t="shared" si="2"/>
        <v>2</v>
      </c>
      <c r="V19" s="81">
        <f t="shared" si="2"/>
        <v>1</v>
      </c>
      <c r="W19" s="81">
        <f t="shared" si="2"/>
        <v>1</v>
      </c>
      <c r="X19" s="799">
        <f t="shared" si="2"/>
        <v>1</v>
      </c>
      <c r="Y19" s="776">
        <f t="shared" si="2"/>
        <v>1</v>
      </c>
      <c r="Z19" s="777">
        <f t="shared" si="2"/>
        <v>1</v>
      </c>
      <c r="AA19" s="791">
        <f t="shared" si="2"/>
        <v>2</v>
      </c>
      <c r="AB19" s="81">
        <f t="shared" si="2"/>
        <v>2</v>
      </c>
      <c r="AC19" s="81">
        <f t="shared" si="2"/>
        <v>2</v>
      </c>
      <c r="AD19" s="81">
        <f t="shared" si="2"/>
        <v>2</v>
      </c>
      <c r="AE19" s="799">
        <f t="shared" si="2"/>
        <v>1</v>
      </c>
      <c r="AF19" s="776">
        <f t="shared" si="2"/>
        <v>1</v>
      </c>
      <c r="AG19" s="777">
        <f t="shared" si="2"/>
        <v>1</v>
      </c>
      <c r="AH19" s="791">
        <f t="shared" si="2"/>
        <v>1</v>
      </c>
    </row>
    <row r="20" spans="2:34" ht="11.15" customHeight="1" x14ac:dyDescent="0.25">
      <c r="B20" s="4"/>
      <c r="C20" s="52" t="s">
        <v>14</v>
      </c>
      <c r="D20" s="778">
        <f t="shared" ref="D20:AH20" si="3">COUNTIFS(D$6:D$13,"T")+COUNTIFS(D$6:D$13,"TG")</f>
        <v>1</v>
      </c>
      <c r="E20" s="779">
        <f t="shared" si="3"/>
        <v>1</v>
      </c>
      <c r="F20" s="792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00">
        <f t="shared" si="3"/>
        <v>2</v>
      </c>
      <c r="K20" s="778">
        <f t="shared" si="3"/>
        <v>1</v>
      </c>
      <c r="L20" s="779">
        <f t="shared" si="3"/>
        <v>1</v>
      </c>
      <c r="M20" s="792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00">
        <f t="shared" si="3"/>
        <v>2</v>
      </c>
      <c r="R20" s="778">
        <f t="shared" si="3"/>
        <v>1</v>
      </c>
      <c r="S20" s="779">
        <f t="shared" si="3"/>
        <v>1</v>
      </c>
      <c r="T20" s="792">
        <f t="shared" si="3"/>
        <v>1</v>
      </c>
      <c r="U20" s="84">
        <f t="shared" si="3"/>
        <v>1</v>
      </c>
      <c r="V20" s="84">
        <f t="shared" si="3"/>
        <v>2</v>
      </c>
      <c r="W20" s="84">
        <f t="shared" si="3"/>
        <v>2</v>
      </c>
      <c r="X20" s="800">
        <f t="shared" si="3"/>
        <v>2</v>
      </c>
      <c r="Y20" s="778">
        <f t="shared" si="3"/>
        <v>1</v>
      </c>
      <c r="Z20" s="779">
        <f t="shared" si="3"/>
        <v>1</v>
      </c>
      <c r="AA20" s="792">
        <f t="shared" si="3"/>
        <v>2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00">
        <f t="shared" si="3"/>
        <v>2</v>
      </c>
      <c r="AF20" s="778">
        <f t="shared" si="3"/>
        <v>1</v>
      </c>
      <c r="AG20" s="779">
        <f t="shared" si="3"/>
        <v>1</v>
      </c>
      <c r="AH20" s="792">
        <f t="shared" si="3"/>
        <v>2</v>
      </c>
    </row>
    <row r="21" spans="2:34" ht="11.15" customHeight="1" x14ac:dyDescent="0.25">
      <c r="C21" s="52" t="s">
        <v>19</v>
      </c>
      <c r="D21" s="780">
        <f t="shared" ref="D21:AH21" si="4">COUNTIFS(D$6:D$13,"N")+COUNTIFS(D$6:D$13,"NG")</f>
        <v>1</v>
      </c>
      <c r="E21" s="781">
        <f t="shared" si="4"/>
        <v>1</v>
      </c>
      <c r="F21" s="793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01">
        <f t="shared" si="4"/>
        <v>1</v>
      </c>
      <c r="K21" s="780">
        <f t="shared" si="4"/>
        <v>1</v>
      </c>
      <c r="L21" s="781">
        <f t="shared" si="4"/>
        <v>1</v>
      </c>
      <c r="M21" s="793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01">
        <f t="shared" si="4"/>
        <v>1</v>
      </c>
      <c r="R21" s="780">
        <f t="shared" si="4"/>
        <v>1</v>
      </c>
      <c r="S21" s="781">
        <f t="shared" si="4"/>
        <v>1</v>
      </c>
      <c r="T21" s="793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01">
        <f t="shared" si="4"/>
        <v>1</v>
      </c>
      <c r="Y21" s="780">
        <f t="shared" si="4"/>
        <v>1</v>
      </c>
      <c r="Z21" s="781">
        <f t="shared" si="4"/>
        <v>1</v>
      </c>
      <c r="AA21" s="793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01">
        <f t="shared" si="4"/>
        <v>1</v>
      </c>
      <c r="AF21" s="780">
        <f t="shared" si="4"/>
        <v>1</v>
      </c>
      <c r="AG21" s="781">
        <f t="shared" si="4"/>
        <v>1</v>
      </c>
      <c r="AH21" s="793">
        <f t="shared" si="4"/>
        <v>1</v>
      </c>
    </row>
    <row r="22" spans="2:34" ht="12.5" x14ac:dyDescent="0.25">
      <c r="C22" s="52" t="s">
        <v>6</v>
      </c>
      <c r="D22" s="782">
        <f t="shared" ref="D22:AH22" si="5">COUNTIFS(D$6:D$13,"D")+COUNTIFS(D$6:D$13,"DG")</f>
        <v>1</v>
      </c>
      <c r="E22" s="783">
        <f t="shared" si="5"/>
        <v>1</v>
      </c>
      <c r="F22" s="794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802">
        <f t="shared" si="5"/>
        <v>1</v>
      </c>
      <c r="K22" s="782">
        <f t="shared" si="5"/>
        <v>1</v>
      </c>
      <c r="L22" s="783">
        <f t="shared" si="5"/>
        <v>1</v>
      </c>
      <c r="M22" s="794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802">
        <f t="shared" si="5"/>
        <v>1</v>
      </c>
      <c r="R22" s="782">
        <f t="shared" si="5"/>
        <v>1</v>
      </c>
      <c r="S22" s="783">
        <f t="shared" si="5"/>
        <v>1</v>
      </c>
      <c r="T22" s="794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802">
        <f t="shared" si="5"/>
        <v>1</v>
      </c>
      <c r="Y22" s="782">
        <f t="shared" si="5"/>
        <v>1</v>
      </c>
      <c r="Z22" s="783">
        <f t="shared" si="5"/>
        <v>1</v>
      </c>
      <c r="AA22" s="794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802">
        <f t="shared" si="5"/>
        <v>1</v>
      </c>
      <c r="AF22" s="782">
        <f t="shared" si="5"/>
        <v>1</v>
      </c>
      <c r="AG22" s="783">
        <f t="shared" si="5"/>
        <v>1</v>
      </c>
      <c r="AH22" s="794">
        <f t="shared" si="5"/>
        <v>1</v>
      </c>
    </row>
    <row r="23" spans="2:34" ht="12.5" x14ac:dyDescent="0.25">
      <c r="C23" s="52" t="s">
        <v>7</v>
      </c>
      <c r="D23" s="784">
        <f t="shared" ref="D23:AH23" si="6">COUNTIFS(D$6:D$13,"L")+COUNTIFS(D$6:D$13,"LG")</f>
        <v>4</v>
      </c>
      <c r="E23" s="785">
        <f t="shared" si="6"/>
        <v>4</v>
      </c>
      <c r="F23" s="795">
        <f t="shared" si="6"/>
        <v>2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803">
        <f t="shared" si="6"/>
        <v>2</v>
      </c>
      <c r="K23" s="784">
        <f t="shared" si="6"/>
        <v>4</v>
      </c>
      <c r="L23" s="785">
        <f t="shared" si="6"/>
        <v>4</v>
      </c>
      <c r="M23" s="795">
        <f t="shared" si="6"/>
        <v>2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803">
        <f t="shared" si="6"/>
        <v>2</v>
      </c>
      <c r="R23" s="784">
        <f t="shared" si="6"/>
        <v>4</v>
      </c>
      <c r="S23" s="785">
        <f t="shared" si="6"/>
        <v>4</v>
      </c>
      <c r="T23" s="795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803">
        <f t="shared" si="6"/>
        <v>2</v>
      </c>
      <c r="Y23" s="784">
        <f t="shared" si="6"/>
        <v>4</v>
      </c>
      <c r="Z23" s="785">
        <f t="shared" si="6"/>
        <v>4</v>
      </c>
      <c r="AA23" s="795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803">
        <f t="shared" si="6"/>
        <v>2</v>
      </c>
      <c r="AF23" s="784">
        <f t="shared" si="6"/>
        <v>4</v>
      </c>
      <c r="AG23" s="785">
        <f t="shared" si="6"/>
        <v>4</v>
      </c>
      <c r="AH23" s="795">
        <f t="shared" si="6"/>
        <v>2</v>
      </c>
    </row>
    <row r="24" spans="2:34" ht="12.5" x14ac:dyDescent="0.25">
      <c r="C24" s="52" t="s">
        <v>94</v>
      </c>
      <c r="D24" s="786">
        <f t="shared" ref="D24:U24" si="7">COUNTIFS(N$6:N$13,"MG")+COUNTIFS(N$6:N$13,"TG")+COUNTIFS(N$6:N$13,"LG")+COUNTIFS(N$6:N$13,"DG")</f>
        <v>1</v>
      </c>
      <c r="E24" s="787">
        <f t="shared" si="7"/>
        <v>1</v>
      </c>
      <c r="F24" s="796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804">
        <f t="shared" si="7"/>
        <v>0</v>
      </c>
      <c r="K24" s="786">
        <f t="shared" si="7"/>
        <v>1</v>
      </c>
      <c r="L24" s="787">
        <f t="shared" si="7"/>
        <v>1</v>
      </c>
      <c r="M24" s="796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804">
        <f t="shared" si="7"/>
        <v>1</v>
      </c>
      <c r="R24" s="786">
        <f t="shared" si="7"/>
        <v>1</v>
      </c>
      <c r="S24" s="787">
        <f t="shared" si="7"/>
        <v>1</v>
      </c>
      <c r="T24" s="796">
        <f t="shared" si="7"/>
        <v>1</v>
      </c>
      <c r="U24" s="180">
        <f t="shared" si="7"/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804">
        <f>COUNTIFS(AE$6:AE$13,"MG")+COUNTIFS(AE$6:AE$13,"TG")+COUNTIFS(AE$6:AE$13,"LG")+COUNTIFS(AE$6:AE$13,"DG")</f>
        <v>1</v>
      </c>
      <c r="Y24" s="786">
        <f>COUNTIFS(AE$6:AE$13,"MG")+COUNTIFS(AE$6:AE$13,"TG")+COUNTIFS(AE$6:AE$13,"LG")+COUNTIFS(AE$6:AE$13,"DG")</f>
        <v>1</v>
      </c>
      <c r="Z24" s="787">
        <f>COUNTIFS(AE$6:AE$13,"MG")+COUNTIFS(AE$6:AE$13,"TG")+COUNTIFS(AE$6:AE$13,"LG")+COUNTIFS(AE$6:AE$13,"DG")</f>
        <v>1</v>
      </c>
      <c r="AA24" s="796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804">
        <f>COUNTIFS(AE$6:AE$13,"MG")+COUNTIFS(AE$6:AE$13,"TG")+COUNTIFS(AE$6:AE$13,"LG")+COUNTIFS(AE$6:AE$13,"DG")</f>
        <v>1</v>
      </c>
      <c r="AF24" s="786">
        <f>COUNTIFS(AP$6:AP$13,"MG")+COUNTIFS(AP$6:AP$13,"TG")+COUNTIFS(AP$6:AP$13,"LG")+COUNTIFS(AP$6:AP$13,"DG")</f>
        <v>0</v>
      </c>
      <c r="AG24" s="787">
        <f>COUNTIFS(AQ$6:AQ$13,"MG")+COUNTIFS(AQ$6:AQ$13,"TG")+COUNTIFS(AQ$6:AQ$13,"LG")+COUNTIFS(AQ$6:AQ$13,"DG")</f>
        <v>0</v>
      </c>
      <c r="AH24" s="796">
        <f>COUNTIFS(AR$6:AR$13,"MG")+COUNTIFS(AR$6:AR$13,"TG")+COUNTIFS(AR$6:AR$13,"LG")+COUNTIFS(AR$6:AR$13,"DG")</f>
        <v>0</v>
      </c>
    </row>
    <row r="25" spans="2:34" ht="12.5" x14ac:dyDescent="0.25">
      <c r="C25" s="52" t="s">
        <v>4</v>
      </c>
      <c r="D25" s="788">
        <f t="shared" ref="D25:F25" si="8">COUNTIFS(D$6:D$13,"V")</f>
        <v>0</v>
      </c>
      <c r="E25" s="789">
        <f t="shared" si="8"/>
        <v>0</v>
      </c>
      <c r="F25" s="797">
        <f t="shared" si="8"/>
        <v>0</v>
      </c>
      <c r="G25" s="94">
        <f t="shared" ref="G25:AH25" si="9">COUNTIFS(G$6:G$13,"V")</f>
        <v>0</v>
      </c>
      <c r="H25" s="94">
        <f t="shared" si="9"/>
        <v>0</v>
      </c>
      <c r="I25" s="94">
        <f t="shared" si="9"/>
        <v>0</v>
      </c>
      <c r="J25" s="805">
        <f t="shared" si="9"/>
        <v>0</v>
      </c>
      <c r="K25" s="788">
        <f t="shared" si="9"/>
        <v>0</v>
      </c>
      <c r="L25" s="789">
        <f t="shared" si="9"/>
        <v>0</v>
      </c>
      <c r="M25" s="797">
        <f t="shared" si="9"/>
        <v>1</v>
      </c>
      <c r="N25" s="94">
        <f t="shared" si="9"/>
        <v>0</v>
      </c>
      <c r="O25" s="94">
        <f t="shared" si="9"/>
        <v>0</v>
      </c>
      <c r="P25" s="94">
        <f t="shared" si="9"/>
        <v>0</v>
      </c>
      <c r="Q25" s="805">
        <f t="shared" si="9"/>
        <v>0</v>
      </c>
      <c r="R25" s="788">
        <f t="shared" si="9"/>
        <v>0</v>
      </c>
      <c r="S25" s="789">
        <f t="shared" si="9"/>
        <v>0</v>
      </c>
      <c r="T25" s="797">
        <f t="shared" si="9"/>
        <v>1</v>
      </c>
      <c r="U25" s="94">
        <f t="shared" si="9"/>
        <v>1</v>
      </c>
      <c r="V25" s="94">
        <f t="shared" si="9"/>
        <v>1</v>
      </c>
      <c r="W25" s="94">
        <f t="shared" si="9"/>
        <v>1</v>
      </c>
      <c r="X25" s="805">
        <f t="shared" si="9"/>
        <v>1</v>
      </c>
      <c r="Y25" s="788">
        <f t="shared" si="9"/>
        <v>0</v>
      </c>
      <c r="Z25" s="789">
        <f t="shared" si="9"/>
        <v>0</v>
      </c>
      <c r="AA25" s="797">
        <f t="shared" si="9"/>
        <v>0</v>
      </c>
      <c r="AB25" s="94">
        <f t="shared" si="9"/>
        <v>0</v>
      </c>
      <c r="AC25" s="94">
        <f t="shared" si="9"/>
        <v>0</v>
      </c>
      <c r="AD25" s="94">
        <f t="shared" si="9"/>
        <v>0</v>
      </c>
      <c r="AE25" s="805">
        <f t="shared" si="9"/>
        <v>1</v>
      </c>
      <c r="AF25" s="788">
        <f t="shared" si="9"/>
        <v>0</v>
      </c>
      <c r="AG25" s="789">
        <f t="shared" si="9"/>
        <v>0</v>
      </c>
      <c r="AH25" s="797">
        <f t="shared" si="9"/>
        <v>1</v>
      </c>
    </row>
    <row r="26" spans="2:34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AH26" s="10"/>
    </row>
    <row r="27" spans="2:34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AH27" s="10"/>
    </row>
    <row r="28" spans="2:34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AH28" s="10"/>
    </row>
    <row r="29" spans="2:34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AH29" s="10"/>
    </row>
    <row r="30" spans="2:34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  <c r="AH30" s="69" t="s">
        <v>8</v>
      </c>
    </row>
    <row r="31" spans="2:34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10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  <c r="AH31" s="69" t="s">
        <v>7</v>
      </c>
    </row>
    <row r="32" spans="2:34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10"/>
        <v>33.32</v>
      </c>
      <c r="P32" s="197"/>
      <c r="Q32" s="10"/>
      <c r="R32" s="10"/>
      <c r="S32" s="10"/>
      <c r="T32" s="10"/>
      <c r="U32" s="10"/>
      <c r="V32" s="10"/>
      <c r="W32" s="10"/>
      <c r="X32" s="10"/>
      <c r="AH32" s="69" t="s">
        <v>8</v>
      </c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10"/>
        <v>41.32</v>
      </c>
      <c r="P33" s="197"/>
      <c r="Q33" s="10"/>
      <c r="R33" s="10"/>
      <c r="S33" s="10"/>
      <c r="T33" s="10"/>
      <c r="U33" s="10"/>
      <c r="V33" s="10"/>
      <c r="W33" s="10"/>
      <c r="X33" s="10"/>
      <c r="AH33" s="69" t="s">
        <v>14</v>
      </c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10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77" t="s">
        <v>7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10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77" t="s">
        <v>19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10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77" t="s">
        <v>14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10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77" t="s">
        <v>6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11">COUNTIFS(F30:F37,"M")</f>
        <v>2</v>
      </c>
      <c r="G40" s="200">
        <f t="shared" si="11"/>
        <v>2</v>
      </c>
      <c r="H40" s="200">
        <f t="shared" si="11"/>
        <v>2</v>
      </c>
      <c r="I40" s="200">
        <f t="shared" si="11"/>
        <v>2</v>
      </c>
      <c r="J40" s="200">
        <f t="shared" si="11"/>
        <v>2</v>
      </c>
      <c r="K40" s="200">
        <f t="shared" si="11"/>
        <v>1</v>
      </c>
      <c r="L40" s="243">
        <f t="shared" si="11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249">
        <f t="shared" ref="AH40" si="12">COUNTIFS(AH30:AH37,"M")</f>
        <v>2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3">COUNTIFS(F30:F37,"T")</f>
        <v>2</v>
      </c>
      <c r="G41" s="10">
        <f t="shared" si="13"/>
        <v>2</v>
      </c>
      <c r="H41" s="10">
        <f t="shared" si="13"/>
        <v>2</v>
      </c>
      <c r="I41" s="10">
        <f t="shared" si="13"/>
        <v>2</v>
      </c>
      <c r="J41" s="10">
        <f t="shared" si="13"/>
        <v>2</v>
      </c>
      <c r="K41" s="10">
        <f t="shared" si="13"/>
        <v>1</v>
      </c>
      <c r="L41" s="245">
        <f t="shared" si="13"/>
        <v>1</v>
      </c>
      <c r="M41" s="10"/>
      <c r="N41" s="10"/>
      <c r="O41" s="191">
        <f t="shared" ref="O41:O44" si="14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250">
        <f t="shared" ref="AH41" si="15">COUNTIFS(AH30:AH37,"T")</f>
        <v>2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6">COUNTIFS(F30:F37,"N")</f>
        <v>1</v>
      </c>
      <c r="G42" s="10">
        <f t="shared" si="16"/>
        <v>1</v>
      </c>
      <c r="H42" s="10">
        <f t="shared" si="16"/>
        <v>1</v>
      </c>
      <c r="I42" s="10">
        <f t="shared" si="16"/>
        <v>1</v>
      </c>
      <c r="J42" s="10">
        <f t="shared" si="16"/>
        <v>1</v>
      </c>
      <c r="K42" s="10">
        <f t="shared" si="16"/>
        <v>1</v>
      </c>
      <c r="L42" s="245">
        <f t="shared" si="16"/>
        <v>1</v>
      </c>
      <c r="M42" s="10"/>
      <c r="N42" s="10"/>
      <c r="O42" s="191">
        <f t="shared" si="14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250">
        <f t="shared" ref="AH42" si="17">COUNTIFS(AH30:AH37,"N")</f>
        <v>1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8">COUNTIFS(F30:F37,"D")</f>
        <v>1</v>
      </c>
      <c r="G43" s="10">
        <f t="shared" si="18"/>
        <v>1</v>
      </c>
      <c r="H43" s="10">
        <f t="shared" si="18"/>
        <v>1</v>
      </c>
      <c r="I43" s="10">
        <f t="shared" si="18"/>
        <v>1</v>
      </c>
      <c r="J43" s="10">
        <f t="shared" si="18"/>
        <v>1</v>
      </c>
      <c r="K43" s="10">
        <f t="shared" si="18"/>
        <v>1</v>
      </c>
      <c r="L43" s="245">
        <f t="shared" si="18"/>
        <v>1</v>
      </c>
      <c r="M43" s="10"/>
      <c r="N43" s="10"/>
      <c r="O43" s="191">
        <f t="shared" si="14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250">
        <f t="shared" ref="AH43" si="19">COUNTIFS(AH30:AH37,"D")</f>
        <v>1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20">COUNTIFS(F30:F37,"L")</f>
        <v>2</v>
      </c>
      <c r="G44" s="207">
        <f t="shared" si="20"/>
        <v>2</v>
      </c>
      <c r="H44" s="207">
        <f t="shared" si="20"/>
        <v>2</v>
      </c>
      <c r="I44" s="207">
        <f t="shared" si="20"/>
        <v>2</v>
      </c>
      <c r="J44" s="207">
        <f t="shared" si="20"/>
        <v>2</v>
      </c>
      <c r="K44" s="207">
        <f t="shared" si="20"/>
        <v>4</v>
      </c>
      <c r="L44" s="247">
        <f t="shared" si="20"/>
        <v>4</v>
      </c>
      <c r="M44" s="10"/>
      <c r="N44" s="10"/>
      <c r="O44" s="193">
        <f t="shared" si="14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251">
        <f t="shared" ref="AH44" si="21">COUNTIFS(AH30:AH37,"L")</f>
        <v>2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AH45" s="10"/>
    </row>
  </sheetData>
  <mergeCells count="16">
    <mergeCell ref="AC2:AD2"/>
    <mergeCell ref="F3:AC3"/>
    <mergeCell ref="AD3:AE3"/>
    <mergeCell ref="B4:B5"/>
    <mergeCell ref="Q2:R2"/>
    <mergeCell ref="S2:T2"/>
    <mergeCell ref="U2:V2"/>
    <mergeCell ref="W2:X2"/>
    <mergeCell ref="Y2:Z2"/>
    <mergeCell ref="AA2:AB2"/>
    <mergeCell ref="C2:F2"/>
    <mergeCell ref="G2:H2"/>
    <mergeCell ref="I2:J2"/>
    <mergeCell ref="K2:L2"/>
    <mergeCell ref="M2:N2"/>
    <mergeCell ref="O2:P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8CF1-6F15-4244-BFCB-AD275CEAD0FC}">
  <sheetPr>
    <tabColor theme="5" tint="0.79998168889431442"/>
  </sheetPr>
  <dimension ref="B1:AU45"/>
  <sheetViews>
    <sheetView showGridLines="0" zoomScale="115" zoomScaleNormal="115" workbookViewId="0">
      <pane xSplit="3" ySplit="5" topLeftCell="L6" activePane="bottomRight" state="frozen"/>
      <selection pane="topRight" activeCell="D1" sqref="D1"/>
      <selection pane="bottomLeft" activeCell="A6" sqref="A6"/>
      <selection pane="bottomRight" activeCell="O11" sqref="O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5" customWidth="1"/>
    <col min="4" max="5" width="4.26953125" customWidth="1"/>
    <col min="6" max="24" width="4.26953125" style="5" customWidth="1"/>
    <col min="25" max="33" width="4.26953125" customWidth="1"/>
    <col min="34" max="36" width="9.26953125"/>
  </cols>
  <sheetData>
    <row r="1" spans="2:33" ht="21" customHeight="1" x14ac:dyDescent="0.25">
      <c r="C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2:33" ht="6" customHeight="1" x14ac:dyDescent="0.3">
      <c r="B2" s="500" t="s">
        <v>95</v>
      </c>
      <c r="C2" s="1125" t="s">
        <v>95</v>
      </c>
      <c r="D2" s="1125"/>
      <c r="E2" s="1125"/>
      <c r="F2" s="1125"/>
      <c r="G2" s="1125" t="s">
        <v>95</v>
      </c>
      <c r="H2" s="1125"/>
      <c r="I2" s="1125" t="s">
        <v>95</v>
      </c>
      <c r="J2" s="1125"/>
      <c r="K2" s="1125" t="s">
        <v>95</v>
      </c>
      <c r="L2" s="1125"/>
      <c r="M2" s="1125" t="s">
        <v>95</v>
      </c>
      <c r="N2" s="1125"/>
      <c r="O2" s="1125" t="s">
        <v>95</v>
      </c>
      <c r="P2" s="1125"/>
      <c r="Q2" s="1125" t="s">
        <v>95</v>
      </c>
      <c r="R2" s="1125"/>
      <c r="S2" s="1125" t="s">
        <v>95</v>
      </c>
      <c r="T2" s="1125"/>
      <c r="U2" s="1125" t="s">
        <v>95</v>
      </c>
      <c r="V2" s="1125"/>
      <c r="W2" s="1125" t="s">
        <v>95</v>
      </c>
      <c r="X2" s="1125"/>
      <c r="Y2" s="1125" t="s">
        <v>95</v>
      </c>
      <c r="Z2" s="1125"/>
      <c r="AA2" s="1125" t="s">
        <v>95</v>
      </c>
      <c r="AB2" s="1125"/>
      <c r="AC2" s="1125" t="s">
        <v>95</v>
      </c>
      <c r="AD2" s="1125"/>
      <c r="AE2" s="501" t="s">
        <v>95</v>
      </c>
      <c r="AF2" s="493"/>
      <c r="AG2" s="493"/>
    </row>
    <row r="3" spans="2:33" ht="10.5" customHeight="1" x14ac:dyDescent="0.3">
      <c r="B3" s="502" t="s">
        <v>95</v>
      </c>
      <c r="C3" s="494" t="s">
        <v>95</v>
      </c>
      <c r="D3" s="1123"/>
      <c r="E3" s="1123"/>
      <c r="F3" s="1123" t="s">
        <v>95</v>
      </c>
      <c r="G3" s="1123"/>
      <c r="H3" s="1123"/>
      <c r="I3" s="1123"/>
      <c r="J3" s="1123"/>
      <c r="K3" s="1123"/>
      <c r="L3" s="1123"/>
      <c r="M3" s="1123"/>
      <c r="N3" s="1123"/>
      <c r="O3" s="1123"/>
      <c r="P3" s="1123"/>
      <c r="Q3" s="1123"/>
      <c r="R3" s="1123"/>
      <c r="S3" s="1123"/>
      <c r="T3" s="1123"/>
      <c r="U3" s="1123"/>
      <c r="V3" s="1123"/>
      <c r="W3" s="1123"/>
      <c r="X3" s="1123"/>
      <c r="Y3" s="1123"/>
      <c r="Z3" s="1123"/>
      <c r="AA3" s="1123"/>
      <c r="AB3" s="1123"/>
      <c r="AC3" s="1123"/>
      <c r="AD3" s="1123" t="s">
        <v>95</v>
      </c>
      <c r="AE3" s="1123"/>
      <c r="AF3" s="1123"/>
      <c r="AG3" s="1124"/>
    </row>
    <row r="4" spans="2:33" ht="15" customHeight="1" thickBot="1" x14ac:dyDescent="0.35">
      <c r="B4" s="1126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499" t="s">
        <v>5</v>
      </c>
      <c r="I4" s="499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499" t="s">
        <v>5</v>
      </c>
      <c r="P4" s="499" t="s">
        <v>6</v>
      </c>
      <c r="Q4" s="498" t="s">
        <v>7</v>
      </c>
      <c r="R4" s="498" t="s">
        <v>8</v>
      </c>
      <c r="S4" s="498" t="s">
        <v>9</v>
      </c>
      <c r="T4" s="592" t="s">
        <v>10</v>
      </c>
      <c r="U4" s="593" t="s">
        <v>4</v>
      </c>
      <c r="V4" s="499" t="s">
        <v>5</v>
      </c>
      <c r="W4" s="499" t="s">
        <v>6</v>
      </c>
      <c r="X4" s="498" t="s">
        <v>7</v>
      </c>
      <c r="Y4" s="498" t="s">
        <v>8</v>
      </c>
      <c r="Z4" s="498" t="s">
        <v>9</v>
      </c>
      <c r="AA4" s="498" t="s">
        <v>10</v>
      </c>
      <c r="AB4" s="509" t="s">
        <v>4</v>
      </c>
      <c r="AC4" s="499" t="s">
        <v>5</v>
      </c>
      <c r="AD4" s="503" t="s">
        <v>6</v>
      </c>
      <c r="AE4" s="498" t="s">
        <v>7</v>
      </c>
      <c r="AF4" s="498" t="s">
        <v>8</v>
      </c>
      <c r="AG4" s="498" t="s">
        <v>9</v>
      </c>
    </row>
    <row r="5" spans="2:33" ht="13.5" customHeight="1" thickBot="1" x14ac:dyDescent="0.35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278">
        <v>17</v>
      </c>
      <c r="U5" s="278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</row>
    <row r="6" spans="2:33" ht="15" customHeight="1" x14ac:dyDescent="0.3">
      <c r="B6" s="507" t="s">
        <v>17</v>
      </c>
      <c r="C6" s="733" t="s">
        <v>13</v>
      </c>
      <c r="D6" s="554" t="s">
        <v>16</v>
      </c>
      <c r="E6" s="552" t="s">
        <v>16</v>
      </c>
      <c r="F6" s="552" t="s">
        <v>16</v>
      </c>
      <c r="G6" s="552" t="s">
        <v>16</v>
      </c>
      <c r="H6" s="199" t="s">
        <v>6</v>
      </c>
      <c r="I6" s="199" t="s">
        <v>6</v>
      </c>
      <c r="J6" s="224" t="s">
        <v>7</v>
      </c>
      <c r="K6" s="224" t="s">
        <v>7</v>
      </c>
      <c r="L6" s="224" t="s">
        <v>8</v>
      </c>
      <c r="M6" s="224" t="s">
        <v>8</v>
      </c>
      <c r="N6" s="224" t="s">
        <v>8</v>
      </c>
      <c r="O6" s="211" t="s">
        <v>7</v>
      </c>
      <c r="P6" s="198" t="s">
        <v>7</v>
      </c>
      <c r="Q6" s="224" t="s">
        <v>8</v>
      </c>
      <c r="R6" s="224" t="s">
        <v>8</v>
      </c>
      <c r="S6" s="224" t="s">
        <v>7</v>
      </c>
      <c r="T6" s="283" t="s">
        <v>7</v>
      </c>
      <c r="U6" s="283" t="s">
        <v>7</v>
      </c>
      <c r="V6" s="514" t="s">
        <v>16</v>
      </c>
      <c r="W6" s="514" t="s">
        <v>16</v>
      </c>
      <c r="X6" s="729" t="s">
        <v>77</v>
      </c>
      <c r="Y6" s="729" t="s">
        <v>77</v>
      </c>
      <c r="Z6" s="729" t="s">
        <v>77</v>
      </c>
      <c r="AA6" s="729" t="s">
        <v>77</v>
      </c>
      <c r="AB6" s="215" t="s">
        <v>53</v>
      </c>
      <c r="AC6" s="581" t="s">
        <v>23</v>
      </c>
      <c r="AD6" s="582" t="s">
        <v>23</v>
      </c>
      <c r="AE6" s="554" t="s">
        <v>16</v>
      </c>
      <c r="AF6" s="552" t="s">
        <v>16</v>
      </c>
      <c r="AG6" s="586" t="s">
        <v>16</v>
      </c>
    </row>
    <row r="7" spans="2:33" ht="15" customHeight="1" x14ac:dyDescent="0.3">
      <c r="B7" s="244" t="s">
        <v>73</v>
      </c>
      <c r="C7" s="734" t="s">
        <v>18</v>
      </c>
      <c r="D7" s="224" t="s">
        <v>7</v>
      </c>
      <c r="E7" s="224" t="s">
        <v>8</v>
      </c>
      <c r="F7" s="224" t="s">
        <v>8</v>
      </c>
      <c r="G7" s="224" t="s">
        <v>8</v>
      </c>
      <c r="H7" s="620" t="s">
        <v>8</v>
      </c>
      <c r="I7" s="198" t="s">
        <v>7</v>
      </c>
      <c r="J7" s="224" t="s">
        <v>8</v>
      </c>
      <c r="K7" s="224" t="s">
        <v>8</v>
      </c>
      <c r="L7" s="224" t="s">
        <v>7</v>
      </c>
      <c r="M7" s="224" t="s">
        <v>7</v>
      </c>
      <c r="N7" s="224" t="s">
        <v>7</v>
      </c>
      <c r="O7" s="620" t="s">
        <v>7</v>
      </c>
      <c r="P7" s="198" t="s">
        <v>8</v>
      </c>
      <c r="Q7" s="224" t="s">
        <v>14</v>
      </c>
      <c r="R7" s="224" t="s">
        <v>14</v>
      </c>
      <c r="S7" s="224" t="s">
        <v>14</v>
      </c>
      <c r="T7" s="279" t="s">
        <v>14</v>
      </c>
      <c r="U7" s="520" t="s">
        <v>6</v>
      </c>
      <c r="V7" s="211" t="s">
        <v>7</v>
      </c>
      <c r="W7" s="198" t="s">
        <v>7</v>
      </c>
      <c r="X7" s="224" t="s">
        <v>8</v>
      </c>
      <c r="Y7" s="224" t="s">
        <v>8</v>
      </c>
      <c r="Z7" s="224" t="s">
        <v>8</v>
      </c>
      <c r="AA7" s="224" t="s">
        <v>8</v>
      </c>
      <c r="AB7" s="510" t="s">
        <v>8</v>
      </c>
      <c r="AC7" s="199" t="s">
        <v>6</v>
      </c>
      <c r="AD7" s="206" t="s">
        <v>6</v>
      </c>
      <c r="AE7" s="224" t="s">
        <v>7</v>
      </c>
      <c r="AF7" s="224" t="s">
        <v>7</v>
      </c>
      <c r="AG7" s="224" t="s">
        <v>8</v>
      </c>
    </row>
    <row r="8" spans="2:33" ht="15" customHeight="1" x14ac:dyDescent="0.3">
      <c r="B8" s="244" t="s">
        <v>20</v>
      </c>
      <c r="C8" s="734" t="s">
        <v>21</v>
      </c>
      <c r="D8" s="729" t="s">
        <v>4</v>
      </c>
      <c r="E8" s="224" t="s">
        <v>7</v>
      </c>
      <c r="F8" s="224" t="s">
        <v>7</v>
      </c>
      <c r="G8" s="224" t="s">
        <v>7</v>
      </c>
      <c r="H8" s="620" t="s">
        <v>23</v>
      </c>
      <c r="I8" s="514" t="s">
        <v>16</v>
      </c>
      <c r="J8" s="514" t="s">
        <v>22</v>
      </c>
      <c r="K8" s="514" t="s">
        <v>22</v>
      </c>
      <c r="L8" s="514" t="s">
        <v>22</v>
      </c>
      <c r="M8" s="514" t="s">
        <v>22</v>
      </c>
      <c r="N8" s="215" t="s">
        <v>53</v>
      </c>
      <c r="O8" s="732" t="s">
        <v>16</v>
      </c>
      <c r="P8" s="582" t="s">
        <v>23</v>
      </c>
      <c r="Q8" s="554" t="s">
        <v>16</v>
      </c>
      <c r="R8" s="552" t="s">
        <v>16</v>
      </c>
      <c r="S8" s="552" t="s">
        <v>16</v>
      </c>
      <c r="T8" s="596" t="s">
        <v>23</v>
      </c>
      <c r="U8" s="596" t="s">
        <v>23</v>
      </c>
      <c r="V8" s="199" t="s">
        <v>6</v>
      </c>
      <c r="W8" s="199" t="s">
        <v>6</v>
      </c>
      <c r="X8" s="224" t="s">
        <v>7</v>
      </c>
      <c r="Y8" s="224" t="s">
        <v>7</v>
      </c>
      <c r="Z8" s="224" t="s">
        <v>8</v>
      </c>
      <c r="AA8" s="224" t="s">
        <v>8</v>
      </c>
      <c r="AB8" s="510" t="s">
        <v>8</v>
      </c>
      <c r="AC8" s="599" t="s">
        <v>7</v>
      </c>
      <c r="AD8" s="600" t="s">
        <v>7</v>
      </c>
      <c r="AE8" s="598" t="s">
        <v>8</v>
      </c>
      <c r="AF8" s="729" t="s">
        <v>4</v>
      </c>
      <c r="AG8" s="598" t="s">
        <v>7</v>
      </c>
    </row>
    <row r="9" spans="2:33" ht="15" customHeight="1" thickBot="1" x14ac:dyDescent="0.35">
      <c r="B9" s="508" t="s">
        <v>66</v>
      </c>
      <c r="C9" s="735" t="s">
        <v>26</v>
      </c>
      <c r="D9" s="226" t="s">
        <v>14</v>
      </c>
      <c r="E9" s="226" t="s">
        <v>14</v>
      </c>
      <c r="F9" s="226" t="s">
        <v>14</v>
      </c>
      <c r="G9" s="260" t="s">
        <v>6</v>
      </c>
      <c r="H9" s="227" t="s">
        <v>7</v>
      </c>
      <c r="I9" s="261" t="s">
        <v>7</v>
      </c>
      <c r="J9" s="226" t="s">
        <v>8</v>
      </c>
      <c r="K9" s="226" t="s">
        <v>8</v>
      </c>
      <c r="L9" s="226" t="s">
        <v>8</v>
      </c>
      <c r="M9" s="729" t="s">
        <v>4</v>
      </c>
      <c r="N9" s="729" t="s">
        <v>4</v>
      </c>
      <c r="O9" s="262" t="s">
        <v>6</v>
      </c>
      <c r="P9" s="262" t="s">
        <v>6</v>
      </c>
      <c r="Q9" s="226" t="s">
        <v>7</v>
      </c>
      <c r="R9" s="226" t="s">
        <v>7</v>
      </c>
      <c r="S9" s="273" t="s">
        <v>8</v>
      </c>
      <c r="T9" s="595" t="s">
        <v>8</v>
      </c>
      <c r="U9" s="595" t="s">
        <v>8</v>
      </c>
      <c r="V9" s="227" t="s">
        <v>7</v>
      </c>
      <c r="W9" s="261" t="s">
        <v>7</v>
      </c>
      <c r="X9" s="226" t="s">
        <v>8</v>
      </c>
      <c r="Y9" s="226" t="s">
        <v>8</v>
      </c>
      <c r="Z9" s="226" t="s">
        <v>7</v>
      </c>
      <c r="AA9" s="226" t="s">
        <v>7</v>
      </c>
      <c r="AB9" s="511" t="s">
        <v>7</v>
      </c>
      <c r="AC9" s="227" t="s">
        <v>8</v>
      </c>
      <c r="AD9" s="210" t="s">
        <v>8</v>
      </c>
      <c r="AE9" s="226" t="s">
        <v>14</v>
      </c>
      <c r="AF9" s="226" t="s">
        <v>14</v>
      </c>
      <c r="AG9" s="226" t="s">
        <v>14</v>
      </c>
    </row>
    <row r="10" spans="2:33" ht="17.25" customHeight="1" x14ac:dyDescent="0.3">
      <c r="B10" s="244" t="s">
        <v>90</v>
      </c>
      <c r="C10" s="734" t="s">
        <v>28</v>
      </c>
      <c r="D10" s="263" t="s">
        <v>7</v>
      </c>
      <c r="E10" s="263" t="s">
        <v>7</v>
      </c>
      <c r="F10" s="263" t="s">
        <v>7</v>
      </c>
      <c r="G10" s="263" t="s">
        <v>14</v>
      </c>
      <c r="H10" s="221" t="s">
        <v>14</v>
      </c>
      <c r="I10" s="823" t="s">
        <v>7</v>
      </c>
      <c r="J10" s="263" t="s">
        <v>19</v>
      </c>
      <c r="K10" s="263" t="s">
        <v>19</v>
      </c>
      <c r="L10" s="263" t="s">
        <v>19</v>
      </c>
      <c r="M10" s="220" t="s">
        <v>6</v>
      </c>
      <c r="N10" s="656" t="s">
        <v>19</v>
      </c>
      <c r="O10" s="221" t="s">
        <v>7</v>
      </c>
      <c r="P10" s="259" t="s">
        <v>7</v>
      </c>
      <c r="Q10" s="231" t="s">
        <v>14</v>
      </c>
      <c r="R10" s="263" t="s">
        <v>14</v>
      </c>
      <c r="S10" s="263" t="s">
        <v>14</v>
      </c>
      <c r="T10" s="289" t="s">
        <v>19</v>
      </c>
      <c r="U10" s="289" t="s">
        <v>19</v>
      </c>
      <c r="V10" s="221" t="s">
        <v>7</v>
      </c>
      <c r="W10" s="259" t="s">
        <v>7</v>
      </c>
      <c r="X10" s="230" t="s">
        <v>6</v>
      </c>
      <c r="Y10" s="230" t="s">
        <v>6</v>
      </c>
      <c r="Z10" s="230" t="s">
        <v>6</v>
      </c>
      <c r="AA10" s="231" t="s">
        <v>14</v>
      </c>
      <c r="AB10" s="512" t="s">
        <v>14</v>
      </c>
      <c r="AC10" s="221" t="s">
        <v>19</v>
      </c>
      <c r="AD10" s="505" t="s">
        <v>19</v>
      </c>
      <c r="AE10" s="656" t="s">
        <v>19</v>
      </c>
      <c r="AF10" s="656" t="s">
        <v>19</v>
      </c>
      <c r="AG10" s="263" t="s">
        <v>7</v>
      </c>
    </row>
    <row r="11" spans="2:33" ht="16.5" customHeight="1" thickBot="1" x14ac:dyDescent="0.35">
      <c r="B11" s="422" t="s">
        <v>91</v>
      </c>
      <c r="C11" s="734" t="s">
        <v>30</v>
      </c>
      <c r="D11" s="212" t="s">
        <v>19</v>
      </c>
      <c r="E11" s="212" t="s">
        <v>19</v>
      </c>
      <c r="F11" s="215" t="s">
        <v>6</v>
      </c>
      <c r="G11" s="212" t="s">
        <v>7</v>
      </c>
      <c r="H11" s="211" t="s">
        <v>7</v>
      </c>
      <c r="I11" s="819" t="s">
        <v>14</v>
      </c>
      <c r="J11" s="216" t="s">
        <v>14</v>
      </c>
      <c r="K11" s="212" t="s">
        <v>14</v>
      </c>
      <c r="L11" s="212" t="s">
        <v>14</v>
      </c>
      <c r="M11" s="216" t="s">
        <v>19</v>
      </c>
      <c r="N11" s="824" t="s">
        <v>7</v>
      </c>
      <c r="O11" s="211" t="s">
        <v>7</v>
      </c>
      <c r="P11" s="198" t="s">
        <v>7</v>
      </c>
      <c r="Q11" s="199" t="s">
        <v>6</v>
      </c>
      <c r="R11" s="199" t="s">
        <v>6</v>
      </c>
      <c r="S11" s="199" t="s">
        <v>6</v>
      </c>
      <c r="T11" s="283" t="s">
        <v>7</v>
      </c>
      <c r="U11" s="283" t="s">
        <v>7</v>
      </c>
      <c r="V11" s="211" t="s">
        <v>19</v>
      </c>
      <c r="W11" s="198" t="s">
        <v>19</v>
      </c>
      <c r="X11" s="212" t="s">
        <v>7</v>
      </c>
      <c r="Y11" s="212" t="s">
        <v>7</v>
      </c>
      <c r="Z11" s="212" t="s">
        <v>7</v>
      </c>
      <c r="AA11" s="212" t="s">
        <v>7</v>
      </c>
      <c r="AB11" s="729" t="s">
        <v>4</v>
      </c>
      <c r="AC11" s="729" t="s">
        <v>4</v>
      </c>
      <c r="AD11" s="729" t="s">
        <v>4</v>
      </c>
      <c r="AE11" s="729" t="s">
        <v>4</v>
      </c>
      <c r="AF11" s="729" t="s">
        <v>4</v>
      </c>
      <c r="AG11" s="215" t="s">
        <v>6</v>
      </c>
    </row>
    <row r="12" spans="2:33" ht="15" customHeight="1" x14ac:dyDescent="0.3">
      <c r="B12" s="244" t="s">
        <v>92</v>
      </c>
      <c r="C12" s="734" t="s">
        <v>32</v>
      </c>
      <c r="D12" s="212" t="s">
        <v>14</v>
      </c>
      <c r="E12" s="212" t="s">
        <v>14</v>
      </c>
      <c r="F12" s="216" t="s">
        <v>19</v>
      </c>
      <c r="G12" s="216" t="s">
        <v>19</v>
      </c>
      <c r="H12" s="211" t="s">
        <v>7</v>
      </c>
      <c r="I12" s="198" t="s">
        <v>7</v>
      </c>
      <c r="J12" s="199" t="s">
        <v>6</v>
      </c>
      <c r="K12" s="199" t="s">
        <v>6</v>
      </c>
      <c r="L12" s="199" t="s">
        <v>6</v>
      </c>
      <c r="M12" s="216" t="s">
        <v>14</v>
      </c>
      <c r="N12" s="216" t="s">
        <v>14</v>
      </c>
      <c r="O12" s="620" t="s">
        <v>14</v>
      </c>
      <c r="P12" s="198" t="s">
        <v>19</v>
      </c>
      <c r="Q12" s="212" t="s">
        <v>7</v>
      </c>
      <c r="R12" s="212" t="s">
        <v>7</v>
      </c>
      <c r="S12" s="212" t="s">
        <v>7</v>
      </c>
      <c r="T12" s="283" t="s">
        <v>7</v>
      </c>
      <c r="U12" s="283" t="s">
        <v>14</v>
      </c>
      <c r="V12" s="211" t="s">
        <v>14</v>
      </c>
      <c r="W12" s="198" t="s">
        <v>14</v>
      </c>
      <c r="X12" s="212" t="s">
        <v>19</v>
      </c>
      <c r="Y12" s="212" t="s">
        <v>19</v>
      </c>
      <c r="Z12" s="212" t="s">
        <v>19</v>
      </c>
      <c r="AA12" s="817" t="s">
        <v>19</v>
      </c>
      <c r="AB12" s="818" t="s">
        <v>19</v>
      </c>
      <c r="AC12" s="211" t="s">
        <v>7</v>
      </c>
      <c r="AD12" s="205" t="s">
        <v>7</v>
      </c>
      <c r="AE12" s="212" t="s">
        <v>14</v>
      </c>
      <c r="AF12" s="212" t="s">
        <v>14</v>
      </c>
      <c r="AG12" s="216" t="s">
        <v>19</v>
      </c>
    </row>
    <row r="13" spans="2:33" ht="15" customHeight="1" x14ac:dyDescent="0.3">
      <c r="B13" s="508" t="s">
        <v>93</v>
      </c>
      <c r="C13" s="736" t="s">
        <v>34</v>
      </c>
      <c r="D13" s="265" t="s">
        <v>6</v>
      </c>
      <c r="E13" s="265" t="s">
        <v>6</v>
      </c>
      <c r="F13" s="234" t="s">
        <v>14</v>
      </c>
      <c r="G13" s="234" t="s">
        <v>14</v>
      </c>
      <c r="H13" s="235" t="s">
        <v>19</v>
      </c>
      <c r="I13" s="266" t="s">
        <v>19</v>
      </c>
      <c r="J13" s="233" t="s">
        <v>7</v>
      </c>
      <c r="K13" s="233" t="s">
        <v>7</v>
      </c>
      <c r="L13" s="233" t="s">
        <v>7</v>
      </c>
      <c r="M13" s="233" t="s">
        <v>7</v>
      </c>
      <c r="N13" s="233" t="s">
        <v>14</v>
      </c>
      <c r="O13" s="620" t="s">
        <v>19</v>
      </c>
      <c r="P13" s="266" t="s">
        <v>14</v>
      </c>
      <c r="Q13" s="233" t="s">
        <v>19</v>
      </c>
      <c r="R13" s="233" t="s">
        <v>19</v>
      </c>
      <c r="S13" s="233" t="s">
        <v>19</v>
      </c>
      <c r="T13" s="594" t="s">
        <v>6</v>
      </c>
      <c r="U13" s="702" t="s">
        <v>7</v>
      </c>
      <c r="V13" s="235" t="s">
        <v>7</v>
      </c>
      <c r="W13" s="236" t="s">
        <v>7</v>
      </c>
      <c r="X13" s="232" t="s">
        <v>14</v>
      </c>
      <c r="Y13" s="233" t="s">
        <v>14</v>
      </c>
      <c r="Z13" s="233" t="s">
        <v>14</v>
      </c>
      <c r="AA13" s="729" t="s">
        <v>4</v>
      </c>
      <c r="AB13" s="729" t="s">
        <v>4</v>
      </c>
      <c r="AC13" s="819" t="s">
        <v>14</v>
      </c>
      <c r="AD13" s="820" t="s">
        <v>14</v>
      </c>
      <c r="AE13" s="265" t="s">
        <v>6</v>
      </c>
      <c r="AF13" s="265" t="s">
        <v>6</v>
      </c>
      <c r="AG13" s="234" t="s">
        <v>14</v>
      </c>
    </row>
    <row r="14" spans="2:33" ht="16.149999999999999" customHeight="1" x14ac:dyDescent="0.25">
      <c r="B14" s="293" t="s">
        <v>55</v>
      </c>
      <c r="C14" s="207"/>
      <c r="D14" s="286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6"/>
      <c r="AB14" s="287"/>
      <c r="AC14" s="286"/>
      <c r="AD14" s="287"/>
      <c r="AE14" s="285"/>
      <c r="AF14" s="286"/>
      <c r="AG14" s="287"/>
    </row>
    <row r="15" spans="2:33" ht="11.25" customHeight="1" x14ac:dyDescent="0.25">
      <c r="B15" s="4"/>
      <c r="C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Z15" s="68"/>
    </row>
    <row r="16" spans="2:33" ht="11.15" customHeight="1" x14ac:dyDescent="0.25">
      <c r="B16" s="4"/>
      <c r="C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2:33" ht="11.15" customHeight="1" x14ac:dyDescent="0.25">
      <c r="B17" s="4"/>
      <c r="C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2:33" ht="11.15" customHeight="1" x14ac:dyDescent="0.25">
      <c r="B18" s="4"/>
      <c r="C18" s="21" t="s">
        <v>38</v>
      </c>
      <c r="D18" s="53">
        <f t="shared" ref="D18:AG18" si="0">SUM(D19:D22)</f>
        <v>5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6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si="0"/>
        <v>5</v>
      </c>
      <c r="AG18" s="53">
        <f t="shared" si="0"/>
        <v>6</v>
      </c>
    </row>
    <row r="19" spans="2:33" ht="11.15" customHeight="1" x14ac:dyDescent="0.25">
      <c r="B19" s="4"/>
      <c r="C19" s="52" t="s">
        <v>8</v>
      </c>
      <c r="D19" s="81">
        <f t="shared" ref="D19:AG19" si="1">COUNTIFS(D$6:D$13,"M")+COUNTIFS(D$6:D$13,"MG")</f>
        <v>1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1</v>
      </c>
      <c r="I19" s="81">
        <f t="shared" si="1"/>
        <v>1</v>
      </c>
      <c r="J19" s="81">
        <f t="shared" si="1"/>
        <v>2</v>
      </c>
      <c r="K19" s="81">
        <f t="shared" si="1"/>
        <v>2</v>
      </c>
      <c r="L19" s="81">
        <f t="shared" si="1"/>
        <v>2</v>
      </c>
      <c r="M19" s="81">
        <f t="shared" si="1"/>
        <v>1</v>
      </c>
      <c r="N19" s="81">
        <f t="shared" si="1"/>
        <v>1</v>
      </c>
      <c r="O19" s="81">
        <f t="shared" si="1"/>
        <v>1</v>
      </c>
      <c r="P19" s="81">
        <f t="shared" si="1"/>
        <v>1</v>
      </c>
      <c r="Q19" s="81">
        <f t="shared" si="1"/>
        <v>2</v>
      </c>
      <c r="R19" s="81">
        <f t="shared" si="1"/>
        <v>2</v>
      </c>
      <c r="S19" s="81">
        <f t="shared" si="1"/>
        <v>2</v>
      </c>
      <c r="T19" s="81">
        <f t="shared" si="1"/>
        <v>1</v>
      </c>
      <c r="U19" s="81">
        <f t="shared" si="1"/>
        <v>1</v>
      </c>
      <c r="V19" s="81">
        <f t="shared" si="1"/>
        <v>1</v>
      </c>
      <c r="W19" s="81">
        <f t="shared" si="1"/>
        <v>1</v>
      </c>
      <c r="X19" s="81">
        <f t="shared" si="1"/>
        <v>2</v>
      </c>
      <c r="Y19" s="81">
        <f t="shared" si="1"/>
        <v>2</v>
      </c>
      <c r="Z19" s="81">
        <f t="shared" si="1"/>
        <v>2</v>
      </c>
      <c r="AA19" s="81">
        <f t="shared" si="1"/>
        <v>2</v>
      </c>
      <c r="AB19" s="81">
        <f t="shared" si="1"/>
        <v>2</v>
      </c>
      <c r="AC19" s="81">
        <f t="shared" si="1"/>
        <v>1</v>
      </c>
      <c r="AD19" s="81">
        <f t="shared" si="1"/>
        <v>1</v>
      </c>
      <c r="AE19" s="81">
        <f t="shared" si="1"/>
        <v>2</v>
      </c>
      <c r="AF19" s="81">
        <f t="shared" si="1"/>
        <v>1</v>
      </c>
      <c r="AG19" s="81">
        <f t="shared" si="1"/>
        <v>2</v>
      </c>
    </row>
    <row r="20" spans="2:33" ht="11.15" customHeight="1" x14ac:dyDescent="0.25">
      <c r="B20" s="4"/>
      <c r="C20" s="52" t="s">
        <v>14</v>
      </c>
      <c r="D20" s="84">
        <f t="shared" ref="D20:AG20" si="2">COUNTIFS(D$6:D$13,"T")+COUNTIFS(D$6:D$13,"TG")</f>
        <v>2</v>
      </c>
      <c r="E20" s="84">
        <f t="shared" si="2"/>
        <v>2</v>
      </c>
      <c r="F20" s="84">
        <f t="shared" si="2"/>
        <v>2</v>
      </c>
      <c r="G20" s="84">
        <f t="shared" si="2"/>
        <v>2</v>
      </c>
      <c r="H20" s="84">
        <f t="shared" si="2"/>
        <v>1</v>
      </c>
      <c r="I20" s="84">
        <f t="shared" si="2"/>
        <v>1</v>
      </c>
      <c r="J20" s="84">
        <f t="shared" si="2"/>
        <v>2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1</v>
      </c>
      <c r="P20" s="84">
        <f t="shared" si="2"/>
        <v>1</v>
      </c>
      <c r="Q20" s="84">
        <f t="shared" si="2"/>
        <v>2</v>
      </c>
      <c r="R20" s="84">
        <f t="shared" si="2"/>
        <v>2</v>
      </c>
      <c r="S20" s="84">
        <f t="shared" si="2"/>
        <v>2</v>
      </c>
      <c r="T20" s="84">
        <f t="shared" si="2"/>
        <v>1</v>
      </c>
      <c r="U20" s="84">
        <f t="shared" si="2"/>
        <v>1</v>
      </c>
      <c r="V20" s="84">
        <f t="shared" si="2"/>
        <v>1</v>
      </c>
      <c r="W20" s="84">
        <f t="shared" si="2"/>
        <v>1</v>
      </c>
      <c r="X20" s="84">
        <f t="shared" si="2"/>
        <v>1</v>
      </c>
      <c r="Y20" s="84">
        <f t="shared" si="2"/>
        <v>1</v>
      </c>
      <c r="Z20" s="84">
        <f t="shared" si="2"/>
        <v>1</v>
      </c>
      <c r="AA20" s="84">
        <f t="shared" si="2"/>
        <v>1</v>
      </c>
      <c r="AB20" s="84">
        <f t="shared" si="2"/>
        <v>1</v>
      </c>
      <c r="AC20" s="84">
        <f t="shared" si="2"/>
        <v>1</v>
      </c>
      <c r="AD20" s="84">
        <f t="shared" si="2"/>
        <v>1</v>
      </c>
      <c r="AE20" s="84">
        <f t="shared" si="2"/>
        <v>2</v>
      </c>
      <c r="AF20" s="84">
        <f t="shared" si="2"/>
        <v>2</v>
      </c>
      <c r="AG20" s="84">
        <f t="shared" si="2"/>
        <v>2</v>
      </c>
    </row>
    <row r="21" spans="2:33" ht="11.15" customHeight="1" x14ac:dyDescent="0.25">
      <c r="C21" s="52" t="s">
        <v>19</v>
      </c>
      <c r="D21" s="87">
        <f t="shared" ref="D21:AG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1</v>
      </c>
      <c r="T21" s="87">
        <f t="shared" si="3"/>
        <v>1</v>
      </c>
      <c r="U21" s="87">
        <f t="shared" si="3"/>
        <v>1</v>
      </c>
      <c r="V21" s="87">
        <f t="shared" si="3"/>
        <v>1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  <c r="AF21" s="87">
        <f t="shared" si="3"/>
        <v>1</v>
      </c>
      <c r="AG21" s="87">
        <f t="shared" si="3"/>
        <v>1</v>
      </c>
    </row>
    <row r="22" spans="2:33" ht="12.5" x14ac:dyDescent="0.25">
      <c r="C22" s="52" t="s">
        <v>6</v>
      </c>
      <c r="D22" s="90">
        <f t="shared" ref="D22:AG22" si="4">COUNTIFS(D$6:D$13,"D")+COUNTIFS(D$6:D$13,"DG")</f>
        <v>1</v>
      </c>
      <c r="E22" s="90">
        <f t="shared" si="4"/>
        <v>1</v>
      </c>
      <c r="F22" s="90">
        <f t="shared" si="4"/>
        <v>1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1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1</v>
      </c>
      <c r="Z22" s="90">
        <f t="shared" si="4"/>
        <v>1</v>
      </c>
      <c r="AA22" s="90">
        <f t="shared" si="4"/>
        <v>0</v>
      </c>
      <c r="AB22" s="90">
        <f t="shared" si="4"/>
        <v>1</v>
      </c>
      <c r="AC22" s="90">
        <f t="shared" si="4"/>
        <v>1</v>
      </c>
      <c r="AD22" s="90">
        <f t="shared" si="4"/>
        <v>1</v>
      </c>
      <c r="AE22" s="90">
        <f t="shared" si="4"/>
        <v>1</v>
      </c>
      <c r="AF22" s="90">
        <f t="shared" si="4"/>
        <v>1</v>
      </c>
      <c r="AG22" s="90">
        <f t="shared" si="4"/>
        <v>1</v>
      </c>
    </row>
    <row r="23" spans="2:33" ht="12.5" x14ac:dyDescent="0.25">
      <c r="C23" s="21" t="s">
        <v>7</v>
      </c>
      <c r="D23" s="92">
        <f t="shared" ref="D23:AG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4</v>
      </c>
      <c r="I23" s="92">
        <f t="shared" si="5"/>
        <v>4</v>
      </c>
      <c r="J23" s="92">
        <f t="shared" si="5"/>
        <v>2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4</v>
      </c>
      <c r="P23" s="92">
        <f t="shared" si="5"/>
        <v>4</v>
      </c>
      <c r="Q23" s="92">
        <f t="shared" si="5"/>
        <v>2</v>
      </c>
      <c r="R23" s="92">
        <f t="shared" si="5"/>
        <v>2</v>
      </c>
      <c r="S23" s="92">
        <f t="shared" si="5"/>
        <v>2</v>
      </c>
      <c r="T23" s="92">
        <f t="shared" si="5"/>
        <v>4</v>
      </c>
      <c r="U23" s="92">
        <f t="shared" si="5"/>
        <v>4</v>
      </c>
      <c r="V23" s="92">
        <f t="shared" si="5"/>
        <v>4</v>
      </c>
      <c r="W23" s="92">
        <f t="shared" si="5"/>
        <v>4</v>
      </c>
      <c r="X23" s="92">
        <f t="shared" si="5"/>
        <v>2</v>
      </c>
      <c r="Y23" s="92">
        <f t="shared" si="5"/>
        <v>2</v>
      </c>
      <c r="Z23" s="92">
        <f t="shared" si="5"/>
        <v>2</v>
      </c>
      <c r="AA23" s="92">
        <f t="shared" si="5"/>
        <v>2</v>
      </c>
      <c r="AB23" s="92">
        <f t="shared" si="5"/>
        <v>1</v>
      </c>
      <c r="AC23" s="92">
        <f t="shared" si="5"/>
        <v>3</v>
      </c>
      <c r="AD23" s="92">
        <f t="shared" si="5"/>
        <v>3</v>
      </c>
      <c r="AE23" s="92">
        <f t="shared" si="5"/>
        <v>1</v>
      </c>
      <c r="AF23" s="92">
        <f t="shared" si="5"/>
        <v>1</v>
      </c>
      <c r="AG23" s="92">
        <f t="shared" si="5"/>
        <v>2</v>
      </c>
    </row>
    <row r="24" spans="2:33" ht="12.5" x14ac:dyDescent="0.25">
      <c r="C24" s="21" t="s">
        <v>94</v>
      </c>
      <c r="D24" s="180">
        <f t="shared" ref="D24:T24" si="6">COUNTIFS(N$6:N$13,"MG")+COUNTIFS(N$6:N$13,"TG")+COUNTIFS(N$6:N$13,"LG")+COUNTIFS(N$6:N$13,"DG")</f>
        <v>1</v>
      </c>
      <c r="E24" s="180">
        <f t="shared" si="6"/>
        <v>1</v>
      </c>
      <c r="F24" s="180">
        <f t="shared" si="6"/>
        <v>1</v>
      </c>
      <c r="G24" s="180">
        <f t="shared" si="6"/>
        <v>1</v>
      </c>
      <c r="H24" s="180">
        <f t="shared" si="6"/>
        <v>1</v>
      </c>
      <c r="I24" s="180">
        <f t="shared" si="6"/>
        <v>1</v>
      </c>
      <c r="J24" s="180">
        <f t="shared" si="6"/>
        <v>1</v>
      </c>
      <c r="K24" s="180">
        <f t="shared" si="6"/>
        <v>1</v>
      </c>
      <c r="L24" s="180">
        <f t="shared" si="6"/>
        <v>1</v>
      </c>
      <c r="M24" s="180">
        <f t="shared" si="6"/>
        <v>1</v>
      </c>
      <c r="N24" s="180">
        <f t="shared" si="6"/>
        <v>0</v>
      </c>
      <c r="O24" s="180">
        <f t="shared" si="6"/>
        <v>0</v>
      </c>
      <c r="P24" s="180">
        <f t="shared" si="6"/>
        <v>0</v>
      </c>
      <c r="Q24" s="180">
        <f t="shared" si="6"/>
        <v>0</v>
      </c>
      <c r="R24" s="180">
        <f t="shared" si="6"/>
        <v>1</v>
      </c>
      <c r="S24" s="180">
        <f t="shared" si="6"/>
        <v>1</v>
      </c>
      <c r="T24" s="180">
        <f t="shared" si="6"/>
        <v>1</v>
      </c>
      <c r="U24" s="180">
        <f>COUNTIFS(AE$6:AE$13,"MG")+COUNTIFS(AE$6:AE$13,"TG")+COUNTIFS(AE$6:AE$13,"LG")+COUNTIFS(AE$6:AE$13,"DG")</f>
        <v>1</v>
      </c>
      <c r="V24" s="180">
        <f>COUNTIFS(AE$6:AE$13,"MG")+COUNTIFS(AE$6:AE$13,"TG")+COUNTIFS(AE$6:AE$13,"LG")+COUNTIFS(AE$6:AE$13,"DG")</f>
        <v>1</v>
      </c>
      <c r="W24" s="180">
        <f>COUNTIFS(AE$6:AE$13,"MG")+COUNTIFS(AE$6:AE$13,"TG")+COUNTIFS(AE$6:AE$13,"LG")+COUNTIFS(AE$6:AE$13,"DG")</f>
        <v>1</v>
      </c>
      <c r="X24" s="180">
        <f>COUNTIFS(AE$6:AE$13,"MG")+COUNTIFS(AE$6:AE$13,"TG")+COUNTIFS(AE$6:AE$13,"LG")+COUNTIFS(AE$6:AE$13,"DG")</f>
        <v>1</v>
      </c>
      <c r="Y24" s="180">
        <f>COUNTIFS(AE$6:AE$13,"MG")+COUNTIFS(AE$6:AE$13,"TG")+COUNTIFS(AE$6:AE$13,"LG")+COUNTIFS(AE$6:AE$13,"DG")</f>
        <v>1</v>
      </c>
      <c r="Z24" s="180">
        <f>COUNTIFS(AE$6:AE$13,"MG")+COUNTIFS(AE$6:AE$13,"TG")+COUNTIFS(AE$6:AE$13,"LG")+COUNTIFS(AE$6:AE$13,"DG")</f>
        <v>1</v>
      </c>
      <c r="AA24" s="180">
        <f>COUNTIFS(AE$6:AE$13,"MG")+COUNTIFS(AE$6:AE$13,"TG")+COUNTIFS(AE$6:AE$13,"LG")+COUNTIFS(AE$6:AE$13,"DG")</f>
        <v>1</v>
      </c>
      <c r="AB24" s="180">
        <f>COUNTIFS(AE$6:AE$13,"MG")+COUNTIFS(AE$6:AE$13,"TG")+COUNTIFS(AE$6:AE$13,"LG")+COUNTIFS(AE$6:AE$13,"DG")</f>
        <v>1</v>
      </c>
      <c r="AC24" s="180">
        <f>COUNTIFS(AE$6:AE$13,"MG")+COUNTIFS(AE$6:AE$13,"TG")+COUNTIFS(AE$6:AE$13,"LG")+COUNTIFS(AE$6:AE$13,"DG")</f>
        <v>1</v>
      </c>
      <c r="AD24" s="180">
        <f>COUNTIFS(AE$6:AE$13,"MG")+COUNTIFS(AE$6:AE$13,"TG")+COUNTIFS(AE$6:AE$13,"LG")+COUNTIFS(AE$6:AE$13,"DG")</f>
        <v>1</v>
      </c>
      <c r="AE24" s="180">
        <f>COUNTIFS(AE$6:AE$13,"MG")+COUNTIFS(AE$6:AE$13,"TG")+COUNTIFS(AE$6:AE$13,"LG")+COUNTIFS(AE$6:AE$13,"DG")</f>
        <v>1</v>
      </c>
      <c r="AF24" s="180">
        <f>COUNTIFS(AE$6:AE$13,"MG")+COUNTIFS(AE$6:AE$13,"TG")+COUNTIFS(AE$6:AE$13,"LG")+COUNTIFS(AE$6:AE$13,"DG")</f>
        <v>1</v>
      </c>
      <c r="AG24" s="180">
        <f>COUNTIFS(AE$6:AE$13,"MG")+COUNTIFS(AE$6:AE$13,"TG")+COUNTIFS(AE$6:AE$13,"LG")+COUNTIFS(AE$6:AE$13,"DG")</f>
        <v>1</v>
      </c>
    </row>
    <row r="25" spans="2:33" ht="12.5" x14ac:dyDescent="0.25">
      <c r="C25" s="21" t="s">
        <v>4</v>
      </c>
      <c r="D25" s="94">
        <f t="shared" ref="D25:AG25" si="7">COUNTIFS(D$6:D$13,"V")</f>
        <v>1</v>
      </c>
      <c r="E25" s="94">
        <f t="shared" si="7"/>
        <v>0</v>
      </c>
      <c r="F25" s="94">
        <f t="shared" si="7"/>
        <v>0</v>
      </c>
      <c r="G25" s="94">
        <f t="shared" si="7"/>
        <v>0</v>
      </c>
      <c r="H25" s="94">
        <f t="shared" si="7"/>
        <v>0</v>
      </c>
      <c r="I25" s="94">
        <f t="shared" si="7"/>
        <v>0</v>
      </c>
      <c r="J25" s="94">
        <f t="shared" si="7"/>
        <v>0</v>
      </c>
      <c r="K25" s="94">
        <f t="shared" si="7"/>
        <v>0</v>
      </c>
      <c r="L25" s="94">
        <f t="shared" si="7"/>
        <v>0</v>
      </c>
      <c r="M25" s="94">
        <f t="shared" si="7"/>
        <v>1</v>
      </c>
      <c r="N25" s="94">
        <f t="shared" si="7"/>
        <v>1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0</v>
      </c>
      <c r="U25" s="94">
        <f t="shared" si="7"/>
        <v>0</v>
      </c>
      <c r="V25" s="94">
        <f t="shared" si="7"/>
        <v>0</v>
      </c>
      <c r="W25" s="94">
        <f t="shared" si="7"/>
        <v>0</v>
      </c>
      <c r="X25" s="94">
        <f t="shared" si="7"/>
        <v>0</v>
      </c>
      <c r="Y25" s="94">
        <f t="shared" si="7"/>
        <v>0</v>
      </c>
      <c r="Z25" s="94">
        <f t="shared" si="7"/>
        <v>0</v>
      </c>
      <c r="AA25" s="94">
        <f t="shared" si="7"/>
        <v>1</v>
      </c>
      <c r="AB25" s="94">
        <f t="shared" si="7"/>
        <v>2</v>
      </c>
      <c r="AC25" s="94">
        <f t="shared" si="7"/>
        <v>1</v>
      </c>
      <c r="AD25" s="94">
        <f t="shared" si="7"/>
        <v>1</v>
      </c>
      <c r="AE25" s="94">
        <f t="shared" si="7"/>
        <v>1</v>
      </c>
      <c r="AF25" s="94">
        <f t="shared" si="7"/>
        <v>2</v>
      </c>
      <c r="AG25" s="94">
        <f t="shared" si="7"/>
        <v>0</v>
      </c>
    </row>
    <row r="26" spans="2:33" ht="12.5" x14ac:dyDescent="0.25">
      <c r="C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2:33" ht="12.5" x14ac:dyDescent="0.25">
      <c r="C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2:33" ht="12.5" x14ac:dyDescent="0.25">
      <c r="C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2:33" ht="12.5" x14ac:dyDescent="0.25">
      <c r="C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2:33" ht="12.5" x14ac:dyDescent="0.25">
      <c r="C30" s="10"/>
      <c r="F30" s="69" t="s">
        <v>8</v>
      </c>
      <c r="G30" s="69" t="s">
        <v>8</v>
      </c>
      <c r="H30" s="69" t="s">
        <v>8</v>
      </c>
      <c r="I30" s="69" t="s">
        <v>8</v>
      </c>
      <c r="J30" s="69" t="s">
        <v>8</v>
      </c>
      <c r="K30" s="70" t="s">
        <v>6</v>
      </c>
      <c r="L30" s="71" t="s">
        <v>6</v>
      </c>
      <c r="M30"/>
      <c r="N30"/>
      <c r="O30" s="196">
        <f>8.33*(COUNTIFS(F30:L30,"&lt;&gt;"&amp;"L",F30:L30,"&lt;&gt;"&amp;"D"))+8*(COUNTIFS(F30:L30,"="&amp;"D"))</f>
        <v>57.65</v>
      </c>
      <c r="P30" s="197"/>
      <c r="Q30" s="10"/>
      <c r="R30" s="10"/>
      <c r="S30" s="10"/>
      <c r="T30" s="10"/>
      <c r="U30" s="10"/>
      <c r="V30" s="10"/>
      <c r="W30" s="10"/>
      <c r="X30" s="10"/>
    </row>
    <row r="31" spans="2:33" ht="12.5" x14ac:dyDescent="0.25">
      <c r="C31" s="10"/>
      <c r="F31" s="69" t="s">
        <v>7</v>
      </c>
      <c r="G31" s="69" t="s">
        <v>7</v>
      </c>
      <c r="H31" s="69" t="s">
        <v>8</v>
      </c>
      <c r="I31" s="69" t="s">
        <v>8</v>
      </c>
      <c r="J31" s="69" t="s">
        <v>8</v>
      </c>
      <c r="K31" s="70" t="s">
        <v>7</v>
      </c>
      <c r="L31" s="71" t="s">
        <v>7</v>
      </c>
      <c r="M31"/>
      <c r="N31"/>
      <c r="O31" s="196">
        <f t="shared" ref="O31:O37" si="8">8.33*(COUNTIFS(F31:L31,"&lt;&gt;"&amp;"L",F31:L31,"&lt;&gt;"&amp;"D"))+8*(COUNTIFS(F31:L31,"="&amp;"D"))</f>
        <v>24.990000000000002</v>
      </c>
      <c r="P31" s="197"/>
      <c r="Q31" s="10"/>
      <c r="R31" s="10"/>
      <c r="S31" s="10"/>
      <c r="T31" s="10"/>
      <c r="U31" s="10"/>
      <c r="V31" s="10"/>
      <c r="W31" s="10"/>
      <c r="X31" s="10"/>
    </row>
    <row r="32" spans="2:33" ht="12.5" x14ac:dyDescent="0.25">
      <c r="C32" s="10"/>
      <c r="F32" s="69" t="s">
        <v>8</v>
      </c>
      <c r="G32" s="69" t="s">
        <v>8</v>
      </c>
      <c r="H32" s="69" t="s">
        <v>7</v>
      </c>
      <c r="I32" s="69" t="s">
        <v>7</v>
      </c>
      <c r="J32" s="69" t="s">
        <v>7</v>
      </c>
      <c r="K32" s="70" t="s">
        <v>8</v>
      </c>
      <c r="L32" s="71" t="s">
        <v>8</v>
      </c>
      <c r="M32"/>
      <c r="N32"/>
      <c r="O32" s="196">
        <f t="shared" si="8"/>
        <v>33.32</v>
      </c>
      <c r="P32" s="197"/>
      <c r="Q32" s="10"/>
      <c r="R32" s="10"/>
      <c r="S32" s="10"/>
      <c r="T32" s="10"/>
      <c r="U32" s="10"/>
      <c r="V32" s="10"/>
      <c r="W32" s="10"/>
      <c r="X32" s="10"/>
    </row>
    <row r="33" spans="2:47" ht="12.5" x14ac:dyDescent="0.25">
      <c r="C33" s="10"/>
      <c r="F33" s="69" t="s">
        <v>14</v>
      </c>
      <c r="G33" s="69" t="s">
        <v>14</v>
      </c>
      <c r="H33" s="69" t="s">
        <v>14</v>
      </c>
      <c r="I33" s="69" t="s">
        <v>14</v>
      </c>
      <c r="J33" s="69" t="s">
        <v>6</v>
      </c>
      <c r="K33" s="70" t="s">
        <v>7</v>
      </c>
      <c r="L33" s="71" t="s">
        <v>7</v>
      </c>
      <c r="M33"/>
      <c r="N33"/>
      <c r="O33" s="196">
        <f t="shared" si="8"/>
        <v>41.32</v>
      </c>
      <c r="P33" s="197"/>
      <c r="Q33" s="10"/>
      <c r="R33" s="10"/>
      <c r="S33" s="10"/>
      <c r="T33" s="10"/>
      <c r="U33" s="10"/>
      <c r="V33" s="10"/>
      <c r="W33" s="10"/>
      <c r="X33" s="10"/>
    </row>
    <row r="34" spans="2:47" s="5" customFormat="1" ht="12.5" x14ac:dyDescent="0.25">
      <c r="B34"/>
      <c r="C34" s="10"/>
      <c r="D34" s="10"/>
      <c r="E34" s="10"/>
      <c r="F34" s="77" t="s">
        <v>7</v>
      </c>
      <c r="G34" s="77" t="s">
        <v>7</v>
      </c>
      <c r="H34" s="77" t="s">
        <v>7</v>
      </c>
      <c r="I34" s="77" t="s">
        <v>7</v>
      </c>
      <c r="J34" s="77" t="s">
        <v>14</v>
      </c>
      <c r="K34" s="70" t="s">
        <v>14</v>
      </c>
      <c r="L34" s="71" t="s">
        <v>14</v>
      </c>
      <c r="M34" s="10"/>
      <c r="N34" s="10"/>
      <c r="O34" s="196">
        <f t="shared" si="8"/>
        <v>24.990000000000002</v>
      </c>
      <c r="P34" s="197"/>
      <c r="Q34" s="10"/>
      <c r="R34" s="10"/>
      <c r="S34" s="10"/>
      <c r="T34" s="10"/>
      <c r="U34" s="10"/>
      <c r="V34" s="10"/>
      <c r="W34" s="10"/>
      <c r="X34" s="10"/>
      <c r="Y34"/>
      <c r="Z34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</row>
    <row r="35" spans="2:47" s="5" customFormat="1" ht="12.5" x14ac:dyDescent="0.25">
      <c r="B35"/>
      <c r="C35" s="10"/>
      <c r="D35" s="10"/>
      <c r="E35" s="10"/>
      <c r="F35" s="77" t="s">
        <v>19</v>
      </c>
      <c r="G35" s="77" t="s">
        <v>19</v>
      </c>
      <c r="H35" s="77" t="s">
        <v>19</v>
      </c>
      <c r="I35" s="77" t="s">
        <v>6</v>
      </c>
      <c r="J35" s="77" t="s">
        <v>7</v>
      </c>
      <c r="K35" s="70" t="s">
        <v>7</v>
      </c>
      <c r="L35" s="71" t="s">
        <v>7</v>
      </c>
      <c r="M35" s="10"/>
      <c r="N35" s="10"/>
      <c r="O35" s="196">
        <f t="shared" si="8"/>
        <v>32.99</v>
      </c>
      <c r="P35" s="197"/>
      <c r="Q35" s="10"/>
      <c r="R35" s="10"/>
      <c r="S35" s="10"/>
      <c r="T35" s="10"/>
      <c r="U35" s="10"/>
      <c r="V35" s="10"/>
      <c r="W35" s="10"/>
      <c r="X35" s="10"/>
      <c r="Y35"/>
      <c r="Z35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</row>
    <row r="36" spans="2:47" s="5" customFormat="1" ht="12.5" x14ac:dyDescent="0.25">
      <c r="B36"/>
      <c r="C36" s="10"/>
      <c r="D36" s="10"/>
      <c r="E36" s="10"/>
      <c r="F36" s="77" t="s">
        <v>14</v>
      </c>
      <c r="G36" s="77" t="s">
        <v>14</v>
      </c>
      <c r="H36" s="77" t="s">
        <v>14</v>
      </c>
      <c r="I36" s="77" t="s">
        <v>19</v>
      </c>
      <c r="J36" s="77" t="s">
        <v>19</v>
      </c>
      <c r="K36" s="70" t="s">
        <v>7</v>
      </c>
      <c r="L36" s="71" t="s">
        <v>7</v>
      </c>
      <c r="M36" s="10"/>
      <c r="N36" s="10"/>
      <c r="O36" s="196">
        <f t="shared" si="8"/>
        <v>41.65</v>
      </c>
      <c r="P36" s="197"/>
      <c r="Q36" s="10"/>
      <c r="R36" s="10"/>
      <c r="S36" s="10"/>
      <c r="T36" s="10"/>
      <c r="U36" s="10"/>
      <c r="V36" s="10"/>
      <c r="W36" s="10"/>
      <c r="X36" s="10"/>
      <c r="Y36"/>
      <c r="Z36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</row>
    <row r="37" spans="2:47" s="5" customFormat="1" ht="12.5" x14ac:dyDescent="0.25">
      <c r="B37"/>
      <c r="C37" s="10"/>
      <c r="D37" s="10"/>
      <c r="E37" s="10"/>
      <c r="F37" s="77" t="s">
        <v>6</v>
      </c>
      <c r="G37" s="77" t="s">
        <v>6</v>
      </c>
      <c r="H37" s="77" t="s">
        <v>6</v>
      </c>
      <c r="I37" s="77" t="s">
        <v>14</v>
      </c>
      <c r="J37" s="77" t="s">
        <v>14</v>
      </c>
      <c r="K37" s="70" t="s">
        <v>19</v>
      </c>
      <c r="L37" s="71" t="s">
        <v>19</v>
      </c>
      <c r="M37" s="10"/>
      <c r="N37" s="10"/>
      <c r="O37" s="196">
        <f t="shared" si="8"/>
        <v>57.32</v>
      </c>
      <c r="P37" s="197"/>
      <c r="Q37" s="10"/>
      <c r="R37" s="10"/>
      <c r="S37" s="10"/>
      <c r="T37" s="10"/>
      <c r="U37" s="10"/>
      <c r="V37" s="10"/>
      <c r="W37" s="10"/>
      <c r="X37" s="10"/>
      <c r="Y37"/>
      <c r="Z37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</row>
    <row r="38" spans="2:47" s="5" customFormat="1" ht="12.5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98"/>
      <c r="P38"/>
      <c r="Q38" s="10"/>
      <c r="R38" s="10"/>
      <c r="S38" s="10"/>
      <c r="T38" s="10"/>
      <c r="U38" s="10"/>
      <c r="V38" s="10"/>
      <c r="W38" s="10"/>
      <c r="X38" s="10"/>
      <c r="Y38"/>
      <c r="Z38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</row>
    <row r="39" spans="2:47" s="5" customFormat="1" ht="12.5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98"/>
      <c r="P39"/>
      <c r="Q39" s="10"/>
      <c r="R39" s="10"/>
      <c r="S39" s="10"/>
      <c r="T39" s="10"/>
      <c r="U39" s="10"/>
      <c r="V39" s="10"/>
      <c r="W39" s="10"/>
      <c r="X39" s="10"/>
      <c r="Y39"/>
      <c r="Z39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</row>
    <row r="40" spans="2:47" s="5" customFormat="1" ht="12.5" x14ac:dyDescent="0.25">
      <c r="B40"/>
      <c r="C40" s="10"/>
      <c r="D40" s="10"/>
      <c r="E40" s="10"/>
      <c r="F40" s="249">
        <f t="shared" ref="F40:L40" si="9">COUNTIFS(F30:F37,"M")</f>
        <v>2</v>
      </c>
      <c r="G40" s="200">
        <f t="shared" si="9"/>
        <v>2</v>
      </c>
      <c r="H40" s="200">
        <f t="shared" si="9"/>
        <v>2</v>
      </c>
      <c r="I40" s="200">
        <f t="shared" si="9"/>
        <v>2</v>
      </c>
      <c r="J40" s="200">
        <f t="shared" si="9"/>
        <v>2</v>
      </c>
      <c r="K40" s="200">
        <f t="shared" si="9"/>
        <v>1</v>
      </c>
      <c r="L40" s="243">
        <f t="shared" si="9"/>
        <v>1</v>
      </c>
      <c r="M40" s="10"/>
      <c r="N40" s="10"/>
      <c r="O40" s="189">
        <f>SUM(F40:L40)</f>
        <v>12</v>
      </c>
      <c r="P40" s="190"/>
      <c r="Q40" s="10"/>
      <c r="R40" s="10"/>
      <c r="S40" s="10"/>
      <c r="T40" s="10"/>
      <c r="U40" s="10"/>
      <c r="V40" s="10"/>
      <c r="W40" s="10"/>
      <c r="X40" s="10"/>
      <c r="Y40"/>
      <c r="Z4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</row>
    <row r="41" spans="2:47" s="5" customFormat="1" ht="12.5" x14ac:dyDescent="0.25">
      <c r="B41"/>
      <c r="C41" s="10"/>
      <c r="D41" s="10"/>
      <c r="E41" s="10"/>
      <c r="F41" s="250">
        <f t="shared" ref="F41:L41" si="10">COUNTIFS(F30:F37,"T")</f>
        <v>2</v>
      </c>
      <c r="G41" s="10">
        <f t="shared" si="10"/>
        <v>2</v>
      </c>
      <c r="H41" s="10">
        <f t="shared" si="10"/>
        <v>2</v>
      </c>
      <c r="I41" s="10">
        <f t="shared" si="10"/>
        <v>2</v>
      </c>
      <c r="J41" s="10">
        <f t="shared" si="10"/>
        <v>2</v>
      </c>
      <c r="K41" s="10">
        <f t="shared" si="10"/>
        <v>1</v>
      </c>
      <c r="L41" s="245">
        <f t="shared" si="10"/>
        <v>1</v>
      </c>
      <c r="M41" s="10"/>
      <c r="N41" s="10"/>
      <c r="O41" s="191">
        <f t="shared" ref="O41:O44" si="11">SUM(F41:L41)</f>
        <v>12</v>
      </c>
      <c r="P41" s="192"/>
      <c r="Q41" s="10"/>
      <c r="R41" s="10"/>
      <c r="S41" s="10"/>
      <c r="T41" s="10"/>
      <c r="U41" s="10"/>
      <c r="V41" s="10"/>
      <c r="W41" s="10"/>
      <c r="X41" s="10"/>
      <c r="Y41"/>
      <c r="Z41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</row>
    <row r="42" spans="2:47" s="5" customFormat="1" ht="12.5" x14ac:dyDescent="0.25">
      <c r="B42"/>
      <c r="C42" s="10"/>
      <c r="D42" s="10"/>
      <c r="E42" s="10"/>
      <c r="F42" s="250">
        <f t="shared" ref="F42:L42" si="12">COUNTIFS(F30:F37,"N")</f>
        <v>1</v>
      </c>
      <c r="G42" s="10">
        <f t="shared" si="12"/>
        <v>1</v>
      </c>
      <c r="H42" s="10">
        <f t="shared" si="12"/>
        <v>1</v>
      </c>
      <c r="I42" s="10">
        <f t="shared" si="12"/>
        <v>1</v>
      </c>
      <c r="J42" s="10">
        <f t="shared" si="12"/>
        <v>1</v>
      </c>
      <c r="K42" s="10">
        <f t="shared" si="12"/>
        <v>1</v>
      </c>
      <c r="L42" s="245">
        <f t="shared" si="12"/>
        <v>1</v>
      </c>
      <c r="M42" s="10"/>
      <c r="N42" s="10"/>
      <c r="O42" s="191">
        <f t="shared" si="11"/>
        <v>7</v>
      </c>
      <c r="P42" s="192"/>
      <c r="Q42" s="10"/>
      <c r="R42" s="10"/>
      <c r="S42" s="10"/>
      <c r="T42" s="10"/>
      <c r="U42" s="10"/>
      <c r="V42" s="10"/>
      <c r="W42" s="10"/>
      <c r="X42" s="10"/>
      <c r="Y42"/>
      <c r="Z42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</row>
    <row r="43" spans="2:47" s="5" customFormat="1" ht="12.5" x14ac:dyDescent="0.25">
      <c r="B43"/>
      <c r="C43" s="10"/>
      <c r="D43" s="10"/>
      <c r="E43" s="10"/>
      <c r="F43" s="250">
        <f t="shared" ref="F43:L43" si="13">COUNTIFS(F30:F37,"D")</f>
        <v>1</v>
      </c>
      <c r="G43" s="10">
        <f t="shared" si="13"/>
        <v>1</v>
      </c>
      <c r="H43" s="10">
        <f t="shared" si="13"/>
        <v>1</v>
      </c>
      <c r="I43" s="10">
        <f t="shared" si="13"/>
        <v>1</v>
      </c>
      <c r="J43" s="10">
        <f t="shared" si="13"/>
        <v>1</v>
      </c>
      <c r="K43" s="10">
        <f t="shared" si="13"/>
        <v>1</v>
      </c>
      <c r="L43" s="245">
        <f t="shared" si="13"/>
        <v>1</v>
      </c>
      <c r="M43" s="10"/>
      <c r="N43" s="10"/>
      <c r="O43" s="191">
        <f t="shared" si="11"/>
        <v>7</v>
      </c>
      <c r="P43" s="192"/>
      <c r="Q43" s="10"/>
      <c r="R43" s="10"/>
      <c r="S43" s="10"/>
      <c r="T43" s="10"/>
      <c r="U43" s="10"/>
      <c r="V43" s="10"/>
      <c r="W43" s="10"/>
      <c r="X43" s="10"/>
      <c r="Y43"/>
      <c r="Z43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</row>
    <row r="44" spans="2:47" s="5" customFormat="1" ht="12.5" x14ac:dyDescent="0.25">
      <c r="B44"/>
      <c r="C44" s="10"/>
      <c r="D44" s="10"/>
      <c r="E44" s="10"/>
      <c r="F44" s="251">
        <f t="shared" ref="F44:L44" si="14">COUNTIFS(F30:F37,"L")</f>
        <v>2</v>
      </c>
      <c r="G44" s="207">
        <f t="shared" si="14"/>
        <v>2</v>
      </c>
      <c r="H44" s="207">
        <f t="shared" si="14"/>
        <v>2</v>
      </c>
      <c r="I44" s="207">
        <f t="shared" si="14"/>
        <v>2</v>
      </c>
      <c r="J44" s="207">
        <f t="shared" si="14"/>
        <v>2</v>
      </c>
      <c r="K44" s="207">
        <f t="shared" si="14"/>
        <v>4</v>
      </c>
      <c r="L44" s="247">
        <f t="shared" si="14"/>
        <v>4</v>
      </c>
      <c r="M44" s="10"/>
      <c r="N44" s="10"/>
      <c r="O44" s="193">
        <f t="shared" si="11"/>
        <v>18</v>
      </c>
      <c r="P44" s="194"/>
      <c r="Q44" s="10"/>
      <c r="R44" s="10"/>
      <c r="S44" s="10"/>
      <c r="T44" s="10"/>
      <c r="U44" s="10"/>
      <c r="V44" s="10"/>
      <c r="W44" s="10"/>
      <c r="X44" s="10"/>
      <c r="Y44"/>
      <c r="Z44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</row>
    <row r="45" spans="2:47" ht="12.5" x14ac:dyDescent="0.25">
      <c r="C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</sheetData>
  <mergeCells count="18">
    <mergeCell ref="B4:B5"/>
    <mergeCell ref="Q2:R2"/>
    <mergeCell ref="S2:T2"/>
    <mergeCell ref="U2:V2"/>
    <mergeCell ref="W2:X2"/>
    <mergeCell ref="C2:F2"/>
    <mergeCell ref="G2:H2"/>
    <mergeCell ref="I2:J2"/>
    <mergeCell ref="K2:L2"/>
    <mergeCell ref="M2:N2"/>
    <mergeCell ref="O2:P2"/>
    <mergeCell ref="AF3:AG3"/>
    <mergeCell ref="D3:E3"/>
    <mergeCell ref="AC2:AD2"/>
    <mergeCell ref="F3:AC3"/>
    <mergeCell ref="AD3:AE3"/>
    <mergeCell ref="Y2:Z2"/>
    <mergeCell ref="AA2:AB2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BAA9B-6103-4B2D-B5C8-327A3634D1D9}">
  <sheetPr>
    <tabColor theme="6" tint="0.59999389629810485"/>
  </sheetPr>
  <dimension ref="B1:AH46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A23" sqref="A23:A26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22" width="4.26953125" style="10" customWidth="1"/>
    <col min="23" max="34" width="4.26953125" customWidth="1"/>
    <col min="35" max="37" width="9.26953125" bestFit="1" customWidth="1"/>
  </cols>
  <sheetData>
    <row r="1" spans="2:34" ht="21" customHeight="1" thickBot="1" x14ac:dyDescent="0.3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33" t="s">
        <v>95</v>
      </c>
      <c r="V2" s="533"/>
      <c r="W2" s="533" t="s">
        <v>95</v>
      </c>
      <c r="X2" s="533"/>
      <c r="Y2" s="533" t="s">
        <v>95</v>
      </c>
      <c r="Z2" s="533"/>
      <c r="AA2" s="533" t="s">
        <v>95</v>
      </c>
      <c r="AB2" s="533"/>
      <c r="AC2" s="501" t="s">
        <v>95</v>
      </c>
      <c r="AD2" s="533"/>
      <c r="AE2" s="533"/>
      <c r="AF2" s="533"/>
      <c r="AG2" s="533"/>
      <c r="AH2" s="606"/>
    </row>
    <row r="3" spans="2:34" ht="10.5" customHeight="1" x14ac:dyDescent="0.3">
      <c r="B3" s="502" t="s">
        <v>95</v>
      </c>
      <c r="C3" s="494" t="s">
        <v>95</v>
      </c>
      <c r="D3" s="495" t="s">
        <v>95</v>
      </c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/>
      <c r="Z3" s="495"/>
      <c r="AA3" s="495"/>
      <c r="AB3" s="495" t="s">
        <v>95</v>
      </c>
      <c r="AC3" s="495"/>
      <c r="AD3" s="495"/>
      <c r="AE3" s="495"/>
      <c r="AF3" s="495"/>
      <c r="AG3" s="495"/>
      <c r="AH3" s="607"/>
    </row>
    <row r="4" spans="2:34" ht="15" customHeight="1" x14ac:dyDescent="0.3">
      <c r="B4" s="1126" t="s">
        <v>3</v>
      </c>
      <c r="C4" s="496" t="s">
        <v>95</v>
      </c>
      <c r="D4" s="592" t="s">
        <v>10</v>
      </c>
      <c r="E4" s="592" t="s">
        <v>4</v>
      </c>
      <c r="F4" s="499" t="s">
        <v>5</v>
      </c>
      <c r="G4" s="499" t="s">
        <v>6</v>
      </c>
      <c r="H4" s="498" t="s">
        <v>7</v>
      </c>
      <c r="I4" s="498" t="s">
        <v>8</v>
      </c>
      <c r="J4" s="498" t="s">
        <v>9</v>
      </c>
      <c r="K4" s="498" t="s">
        <v>10</v>
      </c>
      <c r="L4" s="498" t="s">
        <v>4</v>
      </c>
      <c r="M4" s="621" t="s">
        <v>5</v>
      </c>
      <c r="N4" s="622" t="s">
        <v>6</v>
      </c>
      <c r="O4" s="498" t="s">
        <v>7</v>
      </c>
      <c r="P4" s="498" t="s">
        <v>8</v>
      </c>
      <c r="Q4" s="498" t="s">
        <v>9</v>
      </c>
      <c r="R4" s="860" t="s">
        <v>10</v>
      </c>
      <c r="S4" s="498" t="s">
        <v>4</v>
      </c>
      <c r="T4" s="621" t="s">
        <v>5</v>
      </c>
      <c r="U4" s="622" t="s">
        <v>6</v>
      </c>
      <c r="V4" s="498" t="s">
        <v>7</v>
      </c>
      <c r="W4" s="498" t="s">
        <v>8</v>
      </c>
      <c r="X4" s="498" t="s">
        <v>9</v>
      </c>
      <c r="Y4" s="498" t="s">
        <v>10</v>
      </c>
      <c r="Z4" s="498" t="s">
        <v>4</v>
      </c>
      <c r="AA4" s="621" t="s">
        <v>5</v>
      </c>
      <c r="AB4" s="622" t="s">
        <v>6</v>
      </c>
      <c r="AC4" s="605" t="s">
        <v>7</v>
      </c>
      <c r="AD4" s="605" t="s">
        <v>8</v>
      </c>
      <c r="AE4" s="605" t="s">
        <v>9</v>
      </c>
      <c r="AF4" s="605" t="s">
        <v>10</v>
      </c>
      <c r="AG4" s="605" t="s">
        <v>4</v>
      </c>
      <c r="AH4" s="608" t="s">
        <v>5</v>
      </c>
    </row>
    <row r="5" spans="2:34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623">
        <v>10</v>
      </c>
      <c r="N5" s="504">
        <v>11</v>
      </c>
      <c r="O5" s="497">
        <v>12</v>
      </c>
      <c r="P5" s="497">
        <v>13</v>
      </c>
      <c r="Q5" s="497">
        <v>14</v>
      </c>
      <c r="R5" s="861">
        <v>15</v>
      </c>
      <c r="S5" s="497">
        <v>16</v>
      </c>
      <c r="T5" s="623">
        <v>17</v>
      </c>
      <c r="U5" s="504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623">
        <v>24</v>
      </c>
      <c r="AB5" s="504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09">
        <v>31</v>
      </c>
    </row>
    <row r="6" spans="2:34" ht="15" customHeight="1" x14ac:dyDescent="0.3">
      <c r="B6" s="242" t="s">
        <v>17</v>
      </c>
      <c r="C6" s="909" t="s">
        <v>13</v>
      </c>
      <c r="D6" s="910" t="s">
        <v>23</v>
      </c>
      <c r="E6" s="911" t="s">
        <v>23</v>
      </c>
      <c r="F6" s="588" t="s">
        <v>6</v>
      </c>
      <c r="G6" s="589" t="s">
        <v>6</v>
      </c>
      <c r="H6" s="638" t="s">
        <v>7</v>
      </c>
      <c r="I6" s="638" t="s">
        <v>7</v>
      </c>
      <c r="J6" s="638" t="s">
        <v>8</v>
      </c>
      <c r="K6" s="638" t="s">
        <v>8</v>
      </c>
      <c r="L6" s="639" t="s">
        <v>8</v>
      </c>
      <c r="M6" s="564" t="s">
        <v>23</v>
      </c>
      <c r="N6" s="912" t="s">
        <v>23</v>
      </c>
      <c r="O6" s="638" t="s">
        <v>8</v>
      </c>
      <c r="P6" s="638" t="s">
        <v>8</v>
      </c>
      <c r="Q6" s="639" t="s">
        <v>7</v>
      </c>
      <c r="R6" s="913" t="s">
        <v>7</v>
      </c>
      <c r="S6" s="639" t="s">
        <v>7</v>
      </c>
      <c r="T6" s="695" t="s">
        <v>8</v>
      </c>
      <c r="U6" s="696" t="s">
        <v>8</v>
      </c>
      <c r="V6" s="875"/>
      <c r="W6" s="875"/>
      <c r="X6" s="875"/>
      <c r="Y6" s="875"/>
      <c r="Z6" s="876"/>
      <c r="AA6" s="829"/>
      <c r="AB6" s="830"/>
      <c r="AC6" s="879"/>
      <c r="AD6" s="880"/>
      <c r="AE6" s="881"/>
      <c r="AF6" s="880"/>
      <c r="AG6" s="881"/>
      <c r="AH6" s="914"/>
    </row>
    <row r="7" spans="2:34" ht="15" customHeight="1" x14ac:dyDescent="0.3">
      <c r="B7" s="244" t="s">
        <v>73</v>
      </c>
      <c r="C7" s="481" t="s">
        <v>18</v>
      </c>
      <c r="D7" s="279" t="s">
        <v>8</v>
      </c>
      <c r="E7" s="769" t="s">
        <v>8</v>
      </c>
      <c r="F7" s="569" t="s">
        <v>7</v>
      </c>
      <c r="G7" s="205" t="s">
        <v>7</v>
      </c>
      <c r="H7" s="761" t="s">
        <v>4</v>
      </c>
      <c r="I7" s="761" t="s">
        <v>4</v>
      </c>
      <c r="J7" s="224" t="s">
        <v>7</v>
      </c>
      <c r="K7" s="224" t="s">
        <v>7</v>
      </c>
      <c r="L7" s="272" t="s">
        <v>7</v>
      </c>
      <c r="M7" s="569" t="s">
        <v>8</v>
      </c>
      <c r="N7" s="205" t="s">
        <v>8</v>
      </c>
      <c r="O7" s="224" t="s">
        <v>14</v>
      </c>
      <c r="P7" s="224" t="s">
        <v>14</v>
      </c>
      <c r="Q7" s="272" t="s">
        <v>14</v>
      </c>
      <c r="R7" s="283" t="s">
        <v>14</v>
      </c>
      <c r="S7" s="768" t="s">
        <v>6</v>
      </c>
      <c r="T7" s="569" t="s">
        <v>7</v>
      </c>
      <c r="U7" s="205" t="s">
        <v>7</v>
      </c>
      <c r="V7" s="224" t="s">
        <v>8</v>
      </c>
      <c r="W7" s="224" t="s">
        <v>8</v>
      </c>
      <c r="X7" s="224" t="s">
        <v>8</v>
      </c>
      <c r="Y7" s="226" t="s">
        <v>8</v>
      </c>
      <c r="Z7" s="273" t="s">
        <v>8</v>
      </c>
      <c r="AA7" s="583" t="s">
        <v>6</v>
      </c>
      <c r="AB7" s="584" t="s">
        <v>6</v>
      </c>
      <c r="AC7" s="224" t="s">
        <v>7</v>
      </c>
      <c r="AD7" s="224" t="s">
        <v>7</v>
      </c>
      <c r="AE7" s="224" t="s">
        <v>8</v>
      </c>
      <c r="AF7" s="598" t="s">
        <v>8</v>
      </c>
      <c r="AG7" s="603" t="s">
        <v>8</v>
      </c>
      <c r="AH7" s="610" t="s">
        <v>7</v>
      </c>
    </row>
    <row r="8" spans="2:34" ht="15" customHeight="1" x14ac:dyDescent="0.3">
      <c r="B8" s="244" t="s">
        <v>20</v>
      </c>
      <c r="C8" s="481" t="s">
        <v>21</v>
      </c>
      <c r="D8" s="288" t="s">
        <v>7</v>
      </c>
      <c r="E8" s="908" t="s">
        <v>7</v>
      </c>
      <c r="F8" s="590" t="s">
        <v>16</v>
      </c>
      <c r="G8" s="591" t="s">
        <v>16</v>
      </c>
      <c r="H8" s="858" t="s">
        <v>22</v>
      </c>
      <c r="I8" s="858" t="s">
        <v>22</v>
      </c>
      <c r="J8" s="859" t="s">
        <v>77</v>
      </c>
      <c r="K8" s="859" t="s">
        <v>77</v>
      </c>
      <c r="L8" s="587" t="s">
        <v>53</v>
      </c>
      <c r="M8" s="567" t="s">
        <v>7</v>
      </c>
      <c r="N8" s="210" t="s">
        <v>7</v>
      </c>
      <c r="O8" s="854" t="s">
        <v>16</v>
      </c>
      <c r="P8" s="855" t="s">
        <v>16</v>
      </c>
      <c r="Q8" s="856" t="s">
        <v>16</v>
      </c>
      <c r="R8" s="857" t="s">
        <v>16</v>
      </c>
      <c r="S8" s="864" t="s">
        <v>16</v>
      </c>
      <c r="T8" s="583" t="s">
        <v>53</v>
      </c>
      <c r="U8" s="584" t="s">
        <v>53</v>
      </c>
      <c r="V8" s="866" t="s">
        <v>23</v>
      </c>
      <c r="W8" s="853" t="s">
        <v>23</v>
      </c>
      <c r="X8" s="854" t="s">
        <v>16</v>
      </c>
      <c r="Y8" s="855" t="s">
        <v>16</v>
      </c>
      <c r="Z8" s="856" t="s">
        <v>16</v>
      </c>
      <c r="AA8" s="867" t="s">
        <v>23</v>
      </c>
      <c r="AB8" s="853" t="s">
        <v>23</v>
      </c>
      <c r="AC8" s="854" t="s">
        <v>16</v>
      </c>
      <c r="AD8" s="855" t="s">
        <v>16</v>
      </c>
      <c r="AE8" s="867" t="s">
        <v>23</v>
      </c>
      <c r="AF8" s="853" t="s">
        <v>23</v>
      </c>
      <c r="AG8" s="869" t="s">
        <v>23</v>
      </c>
      <c r="AH8" s="827" t="s">
        <v>16</v>
      </c>
    </row>
    <row r="9" spans="2:34" ht="15" customHeight="1" x14ac:dyDescent="0.3">
      <c r="B9" s="246" t="s">
        <v>66</v>
      </c>
      <c r="C9" s="634" t="s">
        <v>26</v>
      </c>
      <c r="D9" s="915" t="s">
        <v>7</v>
      </c>
      <c r="E9" s="916" t="s">
        <v>6</v>
      </c>
      <c r="F9" s="738" t="s">
        <v>7</v>
      </c>
      <c r="G9" s="810" t="s">
        <v>7</v>
      </c>
      <c r="H9" s="647" t="s">
        <v>8</v>
      </c>
      <c r="I9" s="647" t="s">
        <v>8</v>
      </c>
      <c r="J9" s="647" t="s">
        <v>8</v>
      </c>
      <c r="K9" s="647" t="s">
        <v>8</v>
      </c>
      <c r="L9" s="917" t="s">
        <v>8</v>
      </c>
      <c r="M9" s="918" t="s">
        <v>6</v>
      </c>
      <c r="N9" s="918" t="s">
        <v>6</v>
      </c>
      <c r="O9" s="646" t="s">
        <v>7</v>
      </c>
      <c r="P9" s="647" t="s">
        <v>7</v>
      </c>
      <c r="Q9" s="917" t="s">
        <v>8</v>
      </c>
      <c r="R9" s="919" t="s">
        <v>7</v>
      </c>
      <c r="S9" s="538" t="s">
        <v>8</v>
      </c>
      <c r="T9" s="697" t="s">
        <v>7</v>
      </c>
      <c r="U9" s="698" t="s">
        <v>7</v>
      </c>
      <c r="V9" s="646" t="s">
        <v>8</v>
      </c>
      <c r="W9" s="647" t="s">
        <v>8</v>
      </c>
      <c r="X9" s="647" t="s">
        <v>7</v>
      </c>
      <c r="Y9" s="647" t="s">
        <v>7</v>
      </c>
      <c r="Z9" s="917" t="s">
        <v>7</v>
      </c>
      <c r="AA9" s="697" t="s">
        <v>8</v>
      </c>
      <c r="AB9" s="920" t="s">
        <v>8</v>
      </c>
      <c r="AC9" s="647" t="s">
        <v>14</v>
      </c>
      <c r="AD9" s="647" t="s">
        <v>14</v>
      </c>
      <c r="AE9" s="647" t="s">
        <v>14</v>
      </c>
      <c r="AF9" s="647" t="s">
        <v>14</v>
      </c>
      <c r="AG9" s="918" t="s">
        <v>6</v>
      </c>
      <c r="AH9" s="918" t="s">
        <v>6</v>
      </c>
    </row>
    <row r="10" spans="2:34" ht="17.25" customHeight="1" x14ac:dyDescent="0.3">
      <c r="B10" s="244" t="s">
        <v>90</v>
      </c>
      <c r="C10" s="421" t="s">
        <v>28</v>
      </c>
      <c r="D10" s="921" t="s">
        <v>7</v>
      </c>
      <c r="E10" s="922" t="s">
        <v>7</v>
      </c>
      <c r="F10" s="907" t="s">
        <v>4</v>
      </c>
      <c r="G10" s="826" t="s">
        <v>4</v>
      </c>
      <c r="H10" s="826" t="s">
        <v>4</v>
      </c>
      <c r="I10" s="826" t="s">
        <v>4</v>
      </c>
      <c r="J10" s="826" t="s">
        <v>4</v>
      </c>
      <c r="K10" s="215" t="s">
        <v>6</v>
      </c>
      <c r="L10" s="275" t="s">
        <v>7</v>
      </c>
      <c r="M10" s="569" t="s">
        <v>7</v>
      </c>
      <c r="N10" s="205" t="s">
        <v>7</v>
      </c>
      <c r="O10" s="216" t="s">
        <v>14</v>
      </c>
      <c r="P10" s="212" t="s">
        <v>14</v>
      </c>
      <c r="Q10" s="275" t="s">
        <v>14</v>
      </c>
      <c r="R10" s="283" t="s">
        <v>19</v>
      </c>
      <c r="S10" s="275" t="s">
        <v>19</v>
      </c>
      <c r="T10" s="569" t="s">
        <v>7</v>
      </c>
      <c r="U10" s="205" t="s">
        <v>7</v>
      </c>
      <c r="V10" s="199" t="s">
        <v>6</v>
      </c>
      <c r="W10" s="199" t="s">
        <v>6</v>
      </c>
      <c r="X10" s="821" t="s">
        <v>19</v>
      </c>
      <c r="Y10" s="216" t="s">
        <v>14</v>
      </c>
      <c r="Z10" s="578" t="s">
        <v>14</v>
      </c>
      <c r="AA10" s="872" t="s">
        <v>19</v>
      </c>
      <c r="AB10" s="923" t="s">
        <v>19</v>
      </c>
      <c r="AC10" s="924" t="s">
        <v>7</v>
      </c>
      <c r="AD10" s="924" t="s">
        <v>7</v>
      </c>
      <c r="AE10" s="924" t="s">
        <v>7</v>
      </c>
      <c r="AF10" s="924" t="s">
        <v>7</v>
      </c>
      <c r="AG10" s="924" t="s">
        <v>14</v>
      </c>
      <c r="AH10" s="868" t="s">
        <v>14</v>
      </c>
    </row>
    <row r="11" spans="2:34" ht="16.5" customHeight="1" thickBot="1" x14ac:dyDescent="0.35">
      <c r="B11" s="422" t="s">
        <v>91</v>
      </c>
      <c r="C11" s="481" t="s">
        <v>30</v>
      </c>
      <c r="D11" s="520" t="s">
        <v>6</v>
      </c>
      <c r="E11" s="770" t="s">
        <v>7</v>
      </c>
      <c r="F11" s="815" t="s">
        <v>14</v>
      </c>
      <c r="G11" s="820" t="s">
        <v>19</v>
      </c>
      <c r="H11" s="216" t="s">
        <v>14</v>
      </c>
      <c r="I11" s="212" t="s">
        <v>14</v>
      </c>
      <c r="J11" s="212" t="s">
        <v>14</v>
      </c>
      <c r="K11" s="216" t="s">
        <v>19</v>
      </c>
      <c r="L11" s="578" t="s">
        <v>19</v>
      </c>
      <c r="M11" s="569" t="s">
        <v>7</v>
      </c>
      <c r="N11" s="205" t="s">
        <v>7</v>
      </c>
      <c r="O11" s="620" t="s">
        <v>19</v>
      </c>
      <c r="P11" s="199" t="s">
        <v>6</v>
      </c>
      <c r="Q11" s="597" t="s">
        <v>6</v>
      </c>
      <c r="R11" s="283" t="s">
        <v>7</v>
      </c>
      <c r="S11" s="275" t="s">
        <v>14</v>
      </c>
      <c r="T11" s="569" t="s">
        <v>19</v>
      </c>
      <c r="U11" s="205" t="s">
        <v>19</v>
      </c>
      <c r="V11" s="212" t="s">
        <v>7</v>
      </c>
      <c r="W11" s="620" t="s">
        <v>19</v>
      </c>
      <c r="X11" s="212" t="s">
        <v>7</v>
      </c>
      <c r="Y11" s="212" t="s">
        <v>7</v>
      </c>
      <c r="Z11" s="275" t="s">
        <v>14</v>
      </c>
      <c r="AA11" s="569" t="s">
        <v>14</v>
      </c>
      <c r="AB11" s="205" t="s">
        <v>14</v>
      </c>
      <c r="AC11" s="212" t="s">
        <v>19</v>
      </c>
      <c r="AD11" s="212" t="s">
        <v>19</v>
      </c>
      <c r="AE11" s="212" t="s">
        <v>19</v>
      </c>
      <c r="AF11" s="215" t="s">
        <v>6</v>
      </c>
      <c r="AG11" s="275" t="s">
        <v>7</v>
      </c>
      <c r="AH11" s="611" t="s">
        <v>7</v>
      </c>
    </row>
    <row r="12" spans="2:34" ht="15" customHeight="1" thickBot="1" x14ac:dyDescent="0.35">
      <c r="B12" s="244" t="s">
        <v>92</v>
      </c>
      <c r="C12" s="481" t="s">
        <v>32</v>
      </c>
      <c r="D12" s="283" t="s">
        <v>19</v>
      </c>
      <c r="E12" s="771" t="s">
        <v>19</v>
      </c>
      <c r="F12" s="569" t="s">
        <v>7</v>
      </c>
      <c r="G12" s="205" t="s">
        <v>7</v>
      </c>
      <c r="H12" s="199" t="s">
        <v>6</v>
      </c>
      <c r="I12" s="199" t="s">
        <v>6</v>
      </c>
      <c r="J12" s="821" t="s">
        <v>19</v>
      </c>
      <c r="K12" s="216" t="s">
        <v>14</v>
      </c>
      <c r="L12" s="578" t="s">
        <v>14</v>
      </c>
      <c r="M12" s="569" t="s">
        <v>19</v>
      </c>
      <c r="N12" s="205" t="s">
        <v>19</v>
      </c>
      <c r="O12" s="212" t="s">
        <v>7</v>
      </c>
      <c r="P12" s="212" t="s">
        <v>7</v>
      </c>
      <c r="Q12" s="275" t="s">
        <v>7</v>
      </c>
      <c r="R12" s="283" t="s">
        <v>7</v>
      </c>
      <c r="S12" s="275" t="s">
        <v>14</v>
      </c>
      <c r="T12" s="569" t="s">
        <v>14</v>
      </c>
      <c r="U12" s="205" t="s">
        <v>14</v>
      </c>
      <c r="V12" s="212" t="s">
        <v>19</v>
      </c>
      <c r="W12" s="828" t="s">
        <v>4</v>
      </c>
      <c r="X12" s="620" t="s">
        <v>6</v>
      </c>
      <c r="Y12" s="215" t="s">
        <v>6</v>
      </c>
      <c r="Z12" s="275" t="s">
        <v>7</v>
      </c>
      <c r="AA12" s="569" t="s">
        <v>7</v>
      </c>
      <c r="AB12" s="205" t="s">
        <v>7</v>
      </c>
      <c r="AC12" s="828" t="s">
        <v>4</v>
      </c>
      <c r="AD12" s="828" t="s">
        <v>4</v>
      </c>
      <c r="AE12" s="828" t="s">
        <v>4</v>
      </c>
      <c r="AF12" s="234" t="s">
        <v>19</v>
      </c>
      <c r="AG12" s="277" t="s">
        <v>19</v>
      </c>
      <c r="AH12" s="612" t="s">
        <v>7</v>
      </c>
    </row>
    <row r="13" spans="2:34" ht="15" customHeight="1" thickBot="1" x14ac:dyDescent="0.35">
      <c r="B13" s="508" t="s">
        <v>93</v>
      </c>
      <c r="C13" s="482" t="s">
        <v>34</v>
      </c>
      <c r="D13" s="601" t="s">
        <v>14</v>
      </c>
      <c r="E13" s="772" t="s">
        <v>14</v>
      </c>
      <c r="F13" s="585" t="s">
        <v>19</v>
      </c>
      <c r="G13" s="820" t="s">
        <v>14</v>
      </c>
      <c r="H13" s="822" t="s">
        <v>19</v>
      </c>
      <c r="I13" s="822" t="s">
        <v>19</v>
      </c>
      <c r="J13" s="233" t="s">
        <v>7</v>
      </c>
      <c r="K13" s="233" t="s">
        <v>7</v>
      </c>
      <c r="L13" s="579" t="s">
        <v>14</v>
      </c>
      <c r="M13" s="585" t="s">
        <v>14</v>
      </c>
      <c r="N13" s="208" t="s">
        <v>14</v>
      </c>
      <c r="O13" s="828" t="s">
        <v>4</v>
      </c>
      <c r="P13" s="233" t="s">
        <v>19</v>
      </c>
      <c r="Q13" s="579" t="s">
        <v>19</v>
      </c>
      <c r="R13" s="594" t="s">
        <v>6</v>
      </c>
      <c r="S13" s="579" t="s">
        <v>7</v>
      </c>
      <c r="T13" s="585" t="s">
        <v>7</v>
      </c>
      <c r="U13" s="208" t="s">
        <v>7</v>
      </c>
      <c r="V13" s="234" t="s">
        <v>14</v>
      </c>
      <c r="W13" s="233" t="s">
        <v>14</v>
      </c>
      <c r="X13" s="233" t="s">
        <v>14</v>
      </c>
      <c r="Y13" s="234" t="s">
        <v>19</v>
      </c>
      <c r="Z13" s="277" t="s">
        <v>19</v>
      </c>
      <c r="AA13" s="585" t="s">
        <v>7</v>
      </c>
      <c r="AB13" s="208" t="s">
        <v>7</v>
      </c>
      <c r="AC13" s="230" t="s">
        <v>6</v>
      </c>
      <c r="AD13" s="230" t="s">
        <v>6</v>
      </c>
      <c r="AE13" s="230" t="s">
        <v>6</v>
      </c>
      <c r="AF13" s="828" t="s">
        <v>4</v>
      </c>
      <c r="AG13" s="274" t="s">
        <v>14</v>
      </c>
      <c r="AH13" s="613" t="s">
        <v>19</v>
      </c>
    </row>
    <row r="14" spans="2:34" ht="16.149999999999999" customHeight="1" thickBot="1" x14ac:dyDescent="0.3">
      <c r="B14" s="242" t="s">
        <v>55</v>
      </c>
      <c r="C14" s="200"/>
      <c r="D14" s="846"/>
      <c r="E14" s="846"/>
      <c r="F14" s="846"/>
      <c r="G14" s="846"/>
      <c r="H14" s="847"/>
      <c r="I14" s="847"/>
      <c r="J14" s="847"/>
      <c r="K14" s="847"/>
      <c r="L14" s="848"/>
      <c r="M14" s="849"/>
      <c r="N14" s="850"/>
      <c r="O14" s="851"/>
      <c r="P14" s="847"/>
      <c r="Q14" s="848"/>
      <c r="R14" s="862"/>
      <c r="S14" s="865"/>
      <c r="T14" s="849"/>
      <c r="U14" s="850"/>
      <c r="V14" s="851"/>
      <c r="W14" s="847"/>
      <c r="X14" s="847"/>
      <c r="Y14" s="847"/>
      <c r="Z14" s="848"/>
      <c r="AA14" s="849"/>
      <c r="AB14" s="850"/>
      <c r="AC14" s="851"/>
      <c r="AD14" s="847"/>
      <c r="AE14" s="848"/>
      <c r="AF14" s="848"/>
      <c r="AG14" s="848"/>
      <c r="AH14" s="852"/>
    </row>
    <row r="15" spans="2:34" ht="16.5" customHeight="1" x14ac:dyDescent="0.3">
      <c r="B15" s="831" t="s">
        <v>97</v>
      </c>
      <c r="C15" s="832" t="s">
        <v>98</v>
      </c>
      <c r="D15" s="833"/>
      <c r="E15" s="834"/>
      <c r="F15" s="835"/>
      <c r="G15" s="836"/>
      <c r="H15" s="837"/>
      <c r="I15" s="837"/>
      <c r="J15" s="837"/>
      <c r="K15" s="838"/>
      <c r="L15" s="835"/>
      <c r="M15" s="839"/>
      <c r="N15" s="840"/>
      <c r="O15" s="837"/>
      <c r="P15" s="837"/>
      <c r="Q15" s="835"/>
      <c r="R15" s="863"/>
      <c r="S15" s="835"/>
      <c r="T15" s="841"/>
      <c r="U15" s="842"/>
      <c r="V15" s="837"/>
      <c r="W15" s="837"/>
      <c r="X15" s="837"/>
      <c r="Y15" s="837"/>
      <c r="Z15" s="835"/>
      <c r="AA15" s="841"/>
      <c r="AB15" s="842"/>
      <c r="AC15" s="843" t="s">
        <v>8</v>
      </c>
      <c r="AD15" s="843" t="s">
        <v>8</v>
      </c>
      <c r="AE15" s="843" t="s">
        <v>8</v>
      </c>
      <c r="AF15" s="843" t="s">
        <v>8</v>
      </c>
      <c r="AG15" s="844" t="s">
        <v>8</v>
      </c>
      <c r="AH15" s="845" t="s">
        <v>7</v>
      </c>
    </row>
    <row r="16" spans="2:34" ht="11.25" customHeight="1" x14ac:dyDescent="0.25">
      <c r="B16" s="4"/>
      <c r="X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226">
        <f t="shared" ref="D19:AH19" si="0">SUM(D20:D23)</f>
        <v>4</v>
      </c>
      <c r="E19" s="226">
        <f t="shared" si="0"/>
        <v>4</v>
      </c>
      <c r="F19" s="53">
        <f t="shared" si="0"/>
        <v>4</v>
      </c>
      <c r="G19" s="53">
        <f t="shared" si="0"/>
        <v>4</v>
      </c>
      <c r="H19" s="53">
        <f t="shared" si="0"/>
        <v>5</v>
      </c>
      <c r="I19" s="53">
        <f t="shared" si="0"/>
        <v>5</v>
      </c>
      <c r="J19" s="53">
        <f t="shared" si="0"/>
        <v>4</v>
      </c>
      <c r="K19" s="53">
        <f t="shared" si="0"/>
        <v>5</v>
      </c>
      <c r="L19" s="53">
        <f t="shared" si="0"/>
        <v>6</v>
      </c>
      <c r="M19" s="53">
        <f t="shared" si="0"/>
        <v>4</v>
      </c>
      <c r="N19" s="53">
        <f t="shared" si="0"/>
        <v>4</v>
      </c>
      <c r="O19" s="53">
        <f t="shared" si="0"/>
        <v>5</v>
      </c>
      <c r="P19" s="53">
        <f t="shared" si="0"/>
        <v>6</v>
      </c>
      <c r="Q19" s="53">
        <f t="shared" si="0"/>
        <v>6</v>
      </c>
      <c r="R19" s="53">
        <f t="shared" si="0"/>
        <v>4</v>
      </c>
      <c r="S19" s="53">
        <f t="shared" si="0"/>
        <v>6</v>
      </c>
      <c r="T19" s="53">
        <f t="shared" si="0"/>
        <v>4</v>
      </c>
      <c r="U19" s="53">
        <f t="shared" si="0"/>
        <v>4</v>
      </c>
      <c r="V19" s="53">
        <f t="shared" si="0"/>
        <v>5</v>
      </c>
      <c r="W19" s="53">
        <f t="shared" si="0"/>
        <v>5</v>
      </c>
      <c r="X19" s="53">
        <f t="shared" si="0"/>
        <v>5</v>
      </c>
      <c r="Y19" s="53">
        <f t="shared" si="0"/>
        <v>5</v>
      </c>
      <c r="Z19" s="53">
        <f t="shared" si="0"/>
        <v>5</v>
      </c>
      <c r="AA19" s="53">
        <f t="shared" si="0"/>
        <v>4</v>
      </c>
      <c r="AB19" s="53">
        <f t="shared" si="0"/>
        <v>4</v>
      </c>
      <c r="AC19" s="53">
        <f t="shared" si="0"/>
        <v>4</v>
      </c>
      <c r="AD19" s="53">
        <f t="shared" si="0"/>
        <v>4</v>
      </c>
      <c r="AE19" s="53">
        <f t="shared" si="0"/>
        <v>4</v>
      </c>
      <c r="AF19" s="53">
        <f t="shared" si="0"/>
        <v>4</v>
      </c>
      <c r="AG19" s="53">
        <f t="shared" si="0"/>
        <v>5</v>
      </c>
      <c r="AH19" s="53">
        <f t="shared" si="0"/>
        <v>4</v>
      </c>
    </row>
    <row r="20" spans="2:34" ht="11.15" customHeight="1" x14ac:dyDescent="0.25">
      <c r="B20" s="4"/>
      <c r="C20" s="52" t="s">
        <v>8</v>
      </c>
      <c r="D20" s="226">
        <f t="shared" ref="D20:AH20" si="1">COUNTIFS(D$6:D$13,"M")+COUNTIFS(D$6:D$13,"MG")</f>
        <v>1</v>
      </c>
      <c r="E20" s="226">
        <f t="shared" si="1"/>
        <v>1</v>
      </c>
      <c r="F20" s="81">
        <f t="shared" si="1"/>
        <v>1</v>
      </c>
      <c r="G20" s="81">
        <f t="shared" si="1"/>
        <v>1</v>
      </c>
      <c r="H20" s="81">
        <f t="shared" si="1"/>
        <v>1</v>
      </c>
      <c r="I20" s="81">
        <f t="shared" si="1"/>
        <v>1</v>
      </c>
      <c r="J20" s="81">
        <f t="shared" si="1"/>
        <v>2</v>
      </c>
      <c r="K20" s="81">
        <f t="shared" si="1"/>
        <v>2</v>
      </c>
      <c r="L20" s="81">
        <f t="shared" si="1"/>
        <v>2</v>
      </c>
      <c r="M20" s="81">
        <f t="shared" si="1"/>
        <v>1</v>
      </c>
      <c r="N20" s="81">
        <f t="shared" si="1"/>
        <v>1</v>
      </c>
      <c r="O20" s="81">
        <f t="shared" si="1"/>
        <v>2</v>
      </c>
      <c r="P20" s="81">
        <f t="shared" si="1"/>
        <v>2</v>
      </c>
      <c r="Q20" s="81">
        <f t="shared" si="1"/>
        <v>2</v>
      </c>
      <c r="R20" s="81">
        <f t="shared" si="1"/>
        <v>1</v>
      </c>
      <c r="S20" s="81">
        <f t="shared" si="1"/>
        <v>2</v>
      </c>
      <c r="T20" s="81">
        <f t="shared" si="1"/>
        <v>1</v>
      </c>
      <c r="U20" s="81">
        <f t="shared" si="1"/>
        <v>1</v>
      </c>
      <c r="V20" s="81">
        <f t="shared" si="1"/>
        <v>2</v>
      </c>
      <c r="W20" s="81">
        <f t="shared" si="1"/>
        <v>2</v>
      </c>
      <c r="X20" s="81">
        <f t="shared" si="1"/>
        <v>2</v>
      </c>
      <c r="Y20" s="81">
        <f t="shared" si="1"/>
        <v>2</v>
      </c>
      <c r="Z20" s="81">
        <f t="shared" si="1"/>
        <v>2</v>
      </c>
      <c r="AA20" s="81">
        <f t="shared" si="1"/>
        <v>1</v>
      </c>
      <c r="AB20" s="81">
        <f t="shared" si="1"/>
        <v>1</v>
      </c>
      <c r="AC20" s="81">
        <f t="shared" si="1"/>
        <v>1</v>
      </c>
      <c r="AD20" s="81">
        <f t="shared" si="1"/>
        <v>1</v>
      </c>
      <c r="AE20" s="81">
        <f t="shared" si="1"/>
        <v>1</v>
      </c>
      <c r="AF20" s="81">
        <f t="shared" si="1"/>
        <v>1</v>
      </c>
      <c r="AG20" s="81">
        <f t="shared" si="1"/>
        <v>1</v>
      </c>
      <c r="AH20" s="81">
        <f t="shared" si="1"/>
        <v>1</v>
      </c>
    </row>
    <row r="21" spans="2:34" ht="11.15" customHeight="1" x14ac:dyDescent="0.25">
      <c r="B21" s="4"/>
      <c r="C21" s="52" t="s">
        <v>14</v>
      </c>
      <c r="D21" s="226">
        <f t="shared" ref="D21:AH21" si="2">COUNTIFS(D$6:D$13,"T")+COUNTIFS(D$6:D$13,"TG")</f>
        <v>1</v>
      </c>
      <c r="E21" s="226">
        <f t="shared" si="2"/>
        <v>1</v>
      </c>
      <c r="F21" s="84">
        <f t="shared" si="2"/>
        <v>1</v>
      </c>
      <c r="G21" s="84">
        <f t="shared" si="2"/>
        <v>1</v>
      </c>
      <c r="H21" s="84">
        <f t="shared" si="2"/>
        <v>2</v>
      </c>
      <c r="I21" s="84">
        <f t="shared" si="2"/>
        <v>2</v>
      </c>
      <c r="J21" s="84">
        <f t="shared" si="2"/>
        <v>1</v>
      </c>
      <c r="K21" s="84">
        <f t="shared" si="2"/>
        <v>1</v>
      </c>
      <c r="L21" s="84">
        <f t="shared" si="2"/>
        <v>2</v>
      </c>
      <c r="M21" s="84">
        <f t="shared" si="2"/>
        <v>1</v>
      </c>
      <c r="N21" s="84">
        <f t="shared" si="2"/>
        <v>1</v>
      </c>
      <c r="O21" s="84">
        <f t="shared" si="2"/>
        <v>2</v>
      </c>
      <c r="P21" s="84">
        <f t="shared" si="2"/>
        <v>2</v>
      </c>
      <c r="Q21" s="84">
        <f t="shared" si="2"/>
        <v>2</v>
      </c>
      <c r="R21" s="84">
        <f t="shared" si="2"/>
        <v>1</v>
      </c>
      <c r="S21" s="84">
        <f t="shared" si="2"/>
        <v>2</v>
      </c>
      <c r="T21" s="84">
        <f t="shared" si="2"/>
        <v>1</v>
      </c>
      <c r="U21" s="84">
        <f t="shared" si="2"/>
        <v>1</v>
      </c>
      <c r="V21" s="84">
        <f t="shared" si="2"/>
        <v>1</v>
      </c>
      <c r="W21" s="84">
        <f t="shared" si="2"/>
        <v>1</v>
      </c>
      <c r="X21" s="84">
        <f t="shared" si="2"/>
        <v>1</v>
      </c>
      <c r="Y21" s="84">
        <f t="shared" si="2"/>
        <v>1</v>
      </c>
      <c r="Z21" s="84">
        <f t="shared" si="2"/>
        <v>2</v>
      </c>
      <c r="AA21" s="84">
        <f t="shared" si="2"/>
        <v>1</v>
      </c>
      <c r="AB21" s="84">
        <f t="shared" si="2"/>
        <v>1</v>
      </c>
      <c r="AC21" s="84">
        <f t="shared" si="2"/>
        <v>1</v>
      </c>
      <c r="AD21" s="84">
        <f t="shared" si="2"/>
        <v>1</v>
      </c>
      <c r="AE21" s="84">
        <f t="shared" si="2"/>
        <v>1</v>
      </c>
      <c r="AF21" s="84">
        <f t="shared" si="2"/>
        <v>1</v>
      </c>
      <c r="AG21" s="84">
        <f t="shared" si="2"/>
        <v>2</v>
      </c>
      <c r="AH21" s="84">
        <f t="shared" si="2"/>
        <v>1</v>
      </c>
    </row>
    <row r="22" spans="2:34" ht="11.15" customHeight="1" x14ac:dyDescent="0.25">
      <c r="C22" s="52" t="s">
        <v>19</v>
      </c>
      <c r="D22" s="226">
        <f t="shared" ref="D22:AH22" si="3">COUNTIFS(D$6:D$13,"N")+COUNTIFS(D$6:D$13,"NG")</f>
        <v>1</v>
      </c>
      <c r="E22" s="226">
        <f t="shared" si="3"/>
        <v>1</v>
      </c>
      <c r="F22" s="87">
        <f t="shared" si="3"/>
        <v>1</v>
      </c>
      <c r="G22" s="87">
        <f t="shared" si="3"/>
        <v>1</v>
      </c>
      <c r="H22" s="87">
        <f t="shared" si="3"/>
        <v>1</v>
      </c>
      <c r="I22" s="87">
        <f t="shared" si="3"/>
        <v>1</v>
      </c>
      <c r="J22" s="87">
        <f t="shared" si="3"/>
        <v>1</v>
      </c>
      <c r="K22" s="87">
        <f t="shared" si="3"/>
        <v>1</v>
      </c>
      <c r="L22" s="87">
        <f t="shared" si="3"/>
        <v>1</v>
      </c>
      <c r="M22" s="87">
        <f t="shared" si="3"/>
        <v>1</v>
      </c>
      <c r="N22" s="87">
        <f t="shared" si="3"/>
        <v>1</v>
      </c>
      <c r="O22" s="87">
        <f t="shared" si="3"/>
        <v>1</v>
      </c>
      <c r="P22" s="87">
        <f t="shared" si="3"/>
        <v>1</v>
      </c>
      <c r="Q22" s="87">
        <f t="shared" si="3"/>
        <v>1</v>
      </c>
      <c r="R22" s="87">
        <f t="shared" si="3"/>
        <v>1</v>
      </c>
      <c r="S22" s="87">
        <f t="shared" si="3"/>
        <v>1</v>
      </c>
      <c r="T22" s="87">
        <f t="shared" si="3"/>
        <v>1</v>
      </c>
      <c r="U22" s="87">
        <f t="shared" si="3"/>
        <v>1</v>
      </c>
      <c r="V22" s="87">
        <f t="shared" si="3"/>
        <v>1</v>
      </c>
      <c r="W22" s="87">
        <f t="shared" si="3"/>
        <v>1</v>
      </c>
      <c r="X22" s="87">
        <f t="shared" si="3"/>
        <v>1</v>
      </c>
      <c r="Y22" s="87">
        <f t="shared" si="3"/>
        <v>1</v>
      </c>
      <c r="Z22" s="87">
        <f t="shared" si="3"/>
        <v>1</v>
      </c>
      <c r="AA22" s="87">
        <f t="shared" si="3"/>
        <v>1</v>
      </c>
      <c r="AB22" s="87">
        <f t="shared" si="3"/>
        <v>1</v>
      </c>
      <c r="AC22" s="87">
        <f t="shared" si="3"/>
        <v>1</v>
      </c>
      <c r="AD22" s="87">
        <f t="shared" si="3"/>
        <v>1</v>
      </c>
      <c r="AE22" s="87">
        <f t="shared" si="3"/>
        <v>1</v>
      </c>
      <c r="AF22" s="87">
        <f t="shared" si="3"/>
        <v>1</v>
      </c>
      <c r="AG22" s="87">
        <f t="shared" si="3"/>
        <v>1</v>
      </c>
      <c r="AH22" s="87">
        <f t="shared" si="3"/>
        <v>1</v>
      </c>
    </row>
    <row r="23" spans="2:34" ht="12.5" x14ac:dyDescent="0.25">
      <c r="C23" s="52" t="s">
        <v>6</v>
      </c>
      <c r="D23" s="226">
        <f t="shared" ref="D23:AH23" si="4">COUNTIFS(D$6:D$13,"D")+COUNTIFS(D$6:D$13,"DG")</f>
        <v>1</v>
      </c>
      <c r="E23" s="226">
        <f t="shared" si="4"/>
        <v>1</v>
      </c>
      <c r="F23" s="90">
        <f t="shared" si="4"/>
        <v>1</v>
      </c>
      <c r="G23" s="90">
        <f t="shared" si="4"/>
        <v>1</v>
      </c>
      <c r="H23" s="90">
        <f t="shared" si="4"/>
        <v>1</v>
      </c>
      <c r="I23" s="90">
        <f t="shared" si="4"/>
        <v>1</v>
      </c>
      <c r="J23" s="90">
        <f t="shared" si="4"/>
        <v>0</v>
      </c>
      <c r="K23" s="90">
        <f t="shared" si="4"/>
        <v>1</v>
      </c>
      <c r="L23" s="90">
        <f t="shared" si="4"/>
        <v>1</v>
      </c>
      <c r="M23" s="90">
        <f t="shared" si="4"/>
        <v>1</v>
      </c>
      <c r="N23" s="90">
        <f t="shared" si="4"/>
        <v>1</v>
      </c>
      <c r="O23" s="90">
        <f t="shared" si="4"/>
        <v>0</v>
      </c>
      <c r="P23" s="90">
        <f t="shared" si="4"/>
        <v>1</v>
      </c>
      <c r="Q23" s="90">
        <f t="shared" si="4"/>
        <v>1</v>
      </c>
      <c r="R23" s="90">
        <f t="shared" si="4"/>
        <v>1</v>
      </c>
      <c r="S23" s="90">
        <f t="shared" si="4"/>
        <v>1</v>
      </c>
      <c r="T23" s="90">
        <f t="shared" si="4"/>
        <v>1</v>
      </c>
      <c r="U23" s="90">
        <f t="shared" si="4"/>
        <v>1</v>
      </c>
      <c r="V23" s="90">
        <f t="shared" si="4"/>
        <v>1</v>
      </c>
      <c r="W23" s="90">
        <f t="shared" si="4"/>
        <v>1</v>
      </c>
      <c r="X23" s="90">
        <f t="shared" si="4"/>
        <v>1</v>
      </c>
      <c r="Y23" s="90">
        <f t="shared" si="4"/>
        <v>1</v>
      </c>
      <c r="Z23" s="90">
        <f t="shared" si="4"/>
        <v>0</v>
      </c>
      <c r="AA23" s="90">
        <f t="shared" si="4"/>
        <v>1</v>
      </c>
      <c r="AB23" s="90">
        <f t="shared" si="4"/>
        <v>1</v>
      </c>
      <c r="AC23" s="90">
        <f t="shared" si="4"/>
        <v>1</v>
      </c>
      <c r="AD23" s="90">
        <f t="shared" si="4"/>
        <v>1</v>
      </c>
      <c r="AE23" s="90">
        <f t="shared" si="4"/>
        <v>1</v>
      </c>
      <c r="AF23" s="90">
        <f t="shared" si="4"/>
        <v>1</v>
      </c>
      <c r="AG23" s="90">
        <f t="shared" si="4"/>
        <v>1</v>
      </c>
      <c r="AH23" s="90">
        <f t="shared" si="4"/>
        <v>1</v>
      </c>
    </row>
    <row r="24" spans="2:34" ht="12.5" x14ac:dyDescent="0.25">
      <c r="C24" s="21" t="s">
        <v>7</v>
      </c>
      <c r="D24" s="226">
        <f t="shared" ref="D24:AH24" si="5">COUNTIFS(D$6:D$13,"L")+COUNTIFS(D$6:D$13,"LG")</f>
        <v>4</v>
      </c>
      <c r="E24" s="226">
        <f t="shared" si="5"/>
        <v>4</v>
      </c>
      <c r="F24" s="92">
        <f t="shared" si="5"/>
        <v>3</v>
      </c>
      <c r="G24" s="92">
        <f t="shared" si="5"/>
        <v>3</v>
      </c>
      <c r="H24" s="92">
        <f t="shared" si="5"/>
        <v>1</v>
      </c>
      <c r="I24" s="92">
        <f t="shared" si="5"/>
        <v>1</v>
      </c>
      <c r="J24" s="92">
        <f t="shared" si="5"/>
        <v>2</v>
      </c>
      <c r="K24" s="92">
        <f t="shared" si="5"/>
        <v>2</v>
      </c>
      <c r="L24" s="92">
        <f t="shared" si="5"/>
        <v>2</v>
      </c>
      <c r="M24" s="92">
        <f t="shared" si="5"/>
        <v>4</v>
      </c>
      <c r="N24" s="92">
        <f t="shared" si="5"/>
        <v>4</v>
      </c>
      <c r="O24" s="92">
        <f t="shared" si="5"/>
        <v>2</v>
      </c>
      <c r="P24" s="92">
        <f t="shared" si="5"/>
        <v>2</v>
      </c>
      <c r="Q24" s="92">
        <f t="shared" si="5"/>
        <v>2</v>
      </c>
      <c r="R24" s="92">
        <f t="shared" si="5"/>
        <v>4</v>
      </c>
      <c r="S24" s="92">
        <f t="shared" si="5"/>
        <v>2</v>
      </c>
      <c r="T24" s="92">
        <f t="shared" si="5"/>
        <v>4</v>
      </c>
      <c r="U24" s="92">
        <f t="shared" si="5"/>
        <v>4</v>
      </c>
      <c r="V24" s="92">
        <f t="shared" si="5"/>
        <v>2</v>
      </c>
      <c r="W24" s="92">
        <f t="shared" si="5"/>
        <v>1</v>
      </c>
      <c r="X24" s="92">
        <f t="shared" si="5"/>
        <v>2</v>
      </c>
      <c r="Y24" s="92">
        <f t="shared" si="5"/>
        <v>2</v>
      </c>
      <c r="Z24" s="92">
        <f t="shared" si="5"/>
        <v>2</v>
      </c>
      <c r="AA24" s="92">
        <f t="shared" si="5"/>
        <v>3</v>
      </c>
      <c r="AB24" s="92">
        <f t="shared" si="5"/>
        <v>3</v>
      </c>
      <c r="AC24" s="92">
        <f t="shared" si="5"/>
        <v>2</v>
      </c>
      <c r="AD24" s="92">
        <f t="shared" si="5"/>
        <v>2</v>
      </c>
      <c r="AE24" s="92">
        <f t="shared" si="5"/>
        <v>2</v>
      </c>
      <c r="AF24" s="92">
        <f t="shared" si="5"/>
        <v>2</v>
      </c>
      <c r="AG24" s="92">
        <f t="shared" si="5"/>
        <v>2</v>
      </c>
      <c r="AH24" s="92">
        <f t="shared" si="5"/>
        <v>3</v>
      </c>
    </row>
    <row r="25" spans="2:34" ht="12.5" x14ac:dyDescent="0.25">
      <c r="C25" s="21" t="s">
        <v>94</v>
      </c>
      <c r="D25" s="180">
        <f t="shared" ref="D25:S25" si="6">COUNTIFS(N$6:N$13,"MG")+COUNTIFS(N$6:N$13,"TG")+COUNTIFS(N$6:N$13,"LG")+COUNTIFS(N$6:N$13,"DG")</f>
        <v>1</v>
      </c>
      <c r="E25" s="180">
        <f t="shared" si="6"/>
        <v>1</v>
      </c>
      <c r="F25" s="180">
        <f t="shared" si="6"/>
        <v>1</v>
      </c>
      <c r="G25" s="180">
        <f t="shared" si="6"/>
        <v>1</v>
      </c>
      <c r="H25" s="180">
        <f t="shared" si="6"/>
        <v>1</v>
      </c>
      <c r="I25" s="180">
        <f t="shared" si="6"/>
        <v>1</v>
      </c>
      <c r="J25" s="180">
        <f t="shared" si="6"/>
        <v>1</v>
      </c>
      <c r="K25" s="180">
        <f t="shared" si="6"/>
        <v>1</v>
      </c>
      <c r="L25" s="180">
        <f t="shared" si="6"/>
        <v>1</v>
      </c>
      <c r="M25" s="180">
        <f t="shared" si="6"/>
        <v>1</v>
      </c>
      <c r="N25" s="180">
        <f t="shared" si="6"/>
        <v>1</v>
      </c>
      <c r="O25" s="180">
        <f t="shared" si="6"/>
        <v>1</v>
      </c>
      <c r="P25" s="180">
        <f t="shared" si="6"/>
        <v>1</v>
      </c>
      <c r="Q25" s="180">
        <f t="shared" si="6"/>
        <v>1</v>
      </c>
      <c r="R25" s="180">
        <f t="shared" si="6"/>
        <v>1</v>
      </c>
      <c r="S25" s="180">
        <f t="shared" si="6"/>
        <v>1</v>
      </c>
      <c r="T25" s="180">
        <f>COUNTIFS(AC$6:AC$13,"MG")+COUNTIFS(AC$6:AC$13,"TG")+COUNTIFS(AC$6:AC$13,"LG")+COUNTIFS(AC$6:AC$13,"DG")</f>
        <v>1</v>
      </c>
      <c r="U25" s="180">
        <f>COUNTIFS(AC$6:AC$13,"MG")+COUNTIFS(AC$6:AC$13,"TG")+COUNTIFS(AC$6:AC$13,"LG")+COUNTIFS(AC$6:AC$13,"DG")</f>
        <v>1</v>
      </c>
      <c r="V25" s="180">
        <f>COUNTIFS(AC$6:AC$13,"MG")+COUNTIFS(AC$6:AC$13,"TG")+COUNTIFS(AC$6:AC$13,"LG")+COUNTIFS(AC$6:AC$13,"DG")</f>
        <v>1</v>
      </c>
      <c r="W25" s="180">
        <f>COUNTIFS(AC$6:AC$13,"MG")+COUNTIFS(AC$6:AC$13,"TG")+COUNTIFS(AC$6:AC$13,"LG")+COUNTIFS(AC$6:AC$13,"DG")</f>
        <v>1</v>
      </c>
      <c r="X25" s="180">
        <f>COUNTIFS(AC$6:AC$13,"MG")+COUNTIFS(AC$6:AC$13,"TG")+COUNTIFS(AC$6:AC$13,"LG")+COUNTIFS(AC$6:AC$13,"DG")</f>
        <v>1</v>
      </c>
      <c r="Y25" s="180">
        <f>COUNTIFS(AC$6:AC$13,"MG")+COUNTIFS(AC$6:AC$13,"TG")+COUNTIFS(AC$6:AC$13,"LG")+COUNTIFS(AC$6:AC$13,"DG")</f>
        <v>1</v>
      </c>
      <c r="Z25" s="180">
        <f>COUNTIFS(AC$6:AC$13,"MG")+COUNTIFS(AC$6:AC$13,"TG")+COUNTIFS(AC$6:AC$13,"LG")+COUNTIFS(AC$6:AC$13,"DG")</f>
        <v>1</v>
      </c>
      <c r="AA25" s="180">
        <f>COUNTIFS(AC$6:AC$13,"MG")+COUNTIFS(AC$6:AC$13,"TG")+COUNTIFS(AC$6:AC$13,"LG")+COUNTIFS(AC$6:AC$13,"DG")</f>
        <v>1</v>
      </c>
      <c r="AB25" s="180">
        <f>COUNTIFS(AC$6:AC$13,"MG")+COUNTIFS(AC$6:AC$13,"TG")+COUNTIFS(AC$6:AC$13,"LG")+COUNTIFS(AC$6:AC$13,"DG")</f>
        <v>1</v>
      </c>
      <c r="AC25" s="180">
        <f>COUNTIFS(AC$6:AC$13,"MG")+COUNTIFS(AC$6:AC$13,"TG")+COUNTIFS(AC$6:AC$13,"LG")+COUNTIFS(AC$6:AC$13,"DG")</f>
        <v>1</v>
      </c>
      <c r="AD25" s="180">
        <f>COUNTIFS(AE$6:AE$13,"MG")+COUNTIFS(AE$6:AE$13,"TG")+COUNTIFS(AE$6:AE$13,"LG")+COUNTIFS(AE$6:AE$13,"DG")</f>
        <v>1</v>
      </c>
      <c r="AE25" s="180">
        <f>COUNTIFS(AE$6:AE$13,"MG")+COUNTIFS(AE$6:AE$13,"TG")+COUNTIFS(AE$6:AE$13,"LG")+COUNTIFS(AE$6:AE$13,"DG")</f>
        <v>1</v>
      </c>
      <c r="AF25" s="180">
        <f>COUNTIFS(AG$6:AG$13,"MG")+COUNTIFS(AG$6:AG$13,"TG")+COUNTIFS(AG$6:AG$13,"LG")+COUNTIFS(AG$6:AG$13,"DG")</f>
        <v>1</v>
      </c>
      <c r="AG25" s="180">
        <f>COUNTIFS(AG$6:AG$13,"MG")+COUNTIFS(AG$6:AG$13,"TG")+COUNTIFS(AG$6:AG$13,"LG")+COUNTIFS(AG$6:AG$13,"DG")</f>
        <v>1</v>
      </c>
      <c r="AH25" s="180">
        <f>COUNTIFS(AI$6:AI$13,"MG")+COUNTIFS(AI$6:AI$13,"TG")+COUNTIFS(AI$6:AI$13,"LG")+COUNTIFS(AI$6:AI$13,"DG")</f>
        <v>0</v>
      </c>
    </row>
    <row r="26" spans="2:34" ht="12.5" x14ac:dyDescent="0.25">
      <c r="C26" s="21" t="s">
        <v>4</v>
      </c>
      <c r="D26" s="94">
        <f t="shared" ref="D26:AH26" si="7">COUNTIFS(D$6:D$13,"V")</f>
        <v>0</v>
      </c>
      <c r="E26" s="94">
        <f t="shared" si="7"/>
        <v>0</v>
      </c>
      <c r="F26" s="94">
        <f t="shared" si="7"/>
        <v>1</v>
      </c>
      <c r="G26" s="94">
        <f t="shared" si="7"/>
        <v>1</v>
      </c>
      <c r="H26" s="94">
        <f t="shared" si="7"/>
        <v>2</v>
      </c>
      <c r="I26" s="94">
        <f t="shared" si="7"/>
        <v>2</v>
      </c>
      <c r="J26" s="94">
        <f t="shared" si="7"/>
        <v>1</v>
      </c>
      <c r="K26" s="94">
        <f t="shared" si="7"/>
        <v>0</v>
      </c>
      <c r="L26" s="94">
        <f t="shared" si="7"/>
        <v>0</v>
      </c>
      <c r="M26" s="94">
        <f t="shared" si="7"/>
        <v>0</v>
      </c>
      <c r="N26" s="94">
        <f t="shared" si="7"/>
        <v>0</v>
      </c>
      <c r="O26" s="94">
        <f t="shared" si="7"/>
        <v>1</v>
      </c>
      <c r="P26" s="94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94">
        <f t="shared" si="7"/>
        <v>0</v>
      </c>
      <c r="U26" s="94">
        <f t="shared" si="7"/>
        <v>0</v>
      </c>
      <c r="V26" s="94">
        <f t="shared" si="7"/>
        <v>0</v>
      </c>
      <c r="W26" s="94">
        <f t="shared" si="7"/>
        <v>1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94">
        <f t="shared" si="7"/>
        <v>0</v>
      </c>
      <c r="AB26" s="94">
        <f t="shared" si="7"/>
        <v>0</v>
      </c>
      <c r="AC26" s="94">
        <f t="shared" si="7"/>
        <v>1</v>
      </c>
      <c r="AD26" s="94">
        <f t="shared" si="7"/>
        <v>1</v>
      </c>
      <c r="AE26" s="94">
        <f t="shared" si="7"/>
        <v>1</v>
      </c>
      <c r="AF26" s="94">
        <f t="shared" si="7"/>
        <v>1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3" thickBot="1" x14ac:dyDescent="0.3"/>
    <row r="31" spans="2:34" ht="13" thickBot="1" x14ac:dyDescent="0.3">
      <c r="D31" s="10" t="s">
        <v>8</v>
      </c>
      <c r="E31" s="10" t="s">
        <v>8</v>
      </c>
      <c r="F31" s="69" t="s">
        <v>8</v>
      </c>
      <c r="G31" s="69" t="s">
        <v>8</v>
      </c>
      <c r="H31" s="69" t="s">
        <v>8</v>
      </c>
      <c r="I31" s="70" t="s">
        <v>6</v>
      </c>
      <c r="J31" s="71" t="s">
        <v>6</v>
      </c>
      <c r="K31"/>
      <c r="L31"/>
      <c r="M31" s="196">
        <f t="shared" ref="M31:M38" si="8">8.33*(COUNTIFS(D31:J31,"&lt;&gt;"&amp;"L",D31:J31,"&lt;&gt;"&amp;"D"))+8*(COUNTIFS(D31:J31,"="&amp;"D"))</f>
        <v>57.65</v>
      </c>
      <c r="N31" s="197"/>
    </row>
    <row r="32" spans="2:34" ht="13" thickBot="1" x14ac:dyDescent="0.3">
      <c r="D32" s="10" t="s">
        <v>7</v>
      </c>
      <c r="E32" s="10" t="s">
        <v>7</v>
      </c>
      <c r="F32" s="69" t="s">
        <v>8</v>
      </c>
      <c r="G32" s="69" t="s">
        <v>8</v>
      </c>
      <c r="H32" s="69" t="s">
        <v>8</v>
      </c>
      <c r="I32" s="70" t="s">
        <v>7</v>
      </c>
      <c r="J32" s="71" t="s">
        <v>7</v>
      </c>
      <c r="K32"/>
      <c r="L32"/>
      <c r="M32" s="196">
        <f t="shared" si="8"/>
        <v>24.990000000000002</v>
      </c>
      <c r="N32" s="197"/>
    </row>
    <row r="33" spans="2:24" ht="13" thickBot="1" x14ac:dyDescent="0.3">
      <c r="D33" s="10" t="s">
        <v>8</v>
      </c>
      <c r="E33" s="10" t="s">
        <v>8</v>
      </c>
      <c r="F33" s="69" t="s">
        <v>7</v>
      </c>
      <c r="G33" s="69" t="s">
        <v>7</v>
      </c>
      <c r="H33" s="69" t="s">
        <v>7</v>
      </c>
      <c r="I33" s="70" t="s">
        <v>8</v>
      </c>
      <c r="J33" s="71" t="s">
        <v>8</v>
      </c>
      <c r="K33"/>
      <c r="L33"/>
      <c r="M33" s="196">
        <f t="shared" si="8"/>
        <v>33.32</v>
      </c>
      <c r="N33" s="197"/>
    </row>
    <row r="34" spans="2:24" ht="13" thickBot="1" x14ac:dyDescent="0.3">
      <c r="D34" s="10" t="s">
        <v>14</v>
      </c>
      <c r="E34" s="10" t="s">
        <v>14</v>
      </c>
      <c r="F34" s="69" t="s">
        <v>14</v>
      </c>
      <c r="G34" s="69" t="s">
        <v>14</v>
      </c>
      <c r="H34" s="69" t="s">
        <v>6</v>
      </c>
      <c r="I34" s="70" t="s">
        <v>7</v>
      </c>
      <c r="J34" s="71" t="s">
        <v>7</v>
      </c>
      <c r="K34"/>
      <c r="L34"/>
      <c r="M34" s="196">
        <f t="shared" si="8"/>
        <v>41.32</v>
      </c>
      <c r="N34" s="197"/>
    </row>
    <row r="35" spans="2:24" s="10" customFormat="1" ht="13" thickBot="1" x14ac:dyDescent="0.3">
      <c r="B35"/>
      <c r="D35" s="10" t="s">
        <v>7</v>
      </c>
      <c r="E35" s="10" t="s">
        <v>7</v>
      </c>
      <c r="F35" s="77" t="s">
        <v>7</v>
      </c>
      <c r="G35" s="77" t="s">
        <v>7</v>
      </c>
      <c r="H35" s="77" t="s">
        <v>14</v>
      </c>
      <c r="I35" s="70" t="s">
        <v>14</v>
      </c>
      <c r="J35" s="71" t="s">
        <v>14</v>
      </c>
      <c r="M35" s="196">
        <f t="shared" si="8"/>
        <v>24.990000000000002</v>
      </c>
      <c r="N35" s="197"/>
      <c r="W35"/>
      <c r="X35"/>
    </row>
    <row r="36" spans="2:24" s="10" customFormat="1" ht="13" thickBot="1" x14ac:dyDescent="0.3">
      <c r="B36"/>
      <c r="D36" s="10" t="s">
        <v>19</v>
      </c>
      <c r="E36" s="10" t="s">
        <v>19</v>
      </c>
      <c r="F36" s="77" t="s">
        <v>19</v>
      </c>
      <c r="G36" s="77" t="s">
        <v>6</v>
      </c>
      <c r="H36" s="77" t="s">
        <v>7</v>
      </c>
      <c r="I36" s="70" t="s">
        <v>7</v>
      </c>
      <c r="J36" s="71" t="s">
        <v>7</v>
      </c>
      <c r="M36" s="196">
        <f t="shared" si="8"/>
        <v>32.99</v>
      </c>
      <c r="N36" s="197"/>
      <c r="W36"/>
      <c r="X36"/>
    </row>
    <row r="37" spans="2:24" s="10" customFormat="1" ht="13" thickBot="1" x14ac:dyDescent="0.3">
      <c r="B37"/>
      <c r="D37" s="10" t="s">
        <v>14</v>
      </c>
      <c r="E37" s="10" t="s">
        <v>14</v>
      </c>
      <c r="F37" s="77" t="s">
        <v>14</v>
      </c>
      <c r="G37" s="77" t="s">
        <v>19</v>
      </c>
      <c r="H37" s="77" t="s">
        <v>19</v>
      </c>
      <c r="I37" s="70" t="s">
        <v>7</v>
      </c>
      <c r="J37" s="71" t="s">
        <v>7</v>
      </c>
      <c r="M37" s="196">
        <f t="shared" si="8"/>
        <v>41.65</v>
      </c>
      <c r="N37" s="197"/>
      <c r="W37"/>
      <c r="X37"/>
    </row>
    <row r="38" spans="2:24" s="10" customFormat="1" ht="13" thickBot="1" x14ac:dyDescent="0.3">
      <c r="B38"/>
      <c r="D38" s="10" t="s">
        <v>6</v>
      </c>
      <c r="E38" s="10" t="s">
        <v>6</v>
      </c>
      <c r="F38" s="77" t="s">
        <v>6</v>
      </c>
      <c r="G38" s="77" t="s">
        <v>14</v>
      </c>
      <c r="H38" s="77" t="s">
        <v>14</v>
      </c>
      <c r="I38" s="70" t="s">
        <v>19</v>
      </c>
      <c r="J38" s="71" t="s">
        <v>19</v>
      </c>
      <c r="M38" s="196">
        <f t="shared" si="8"/>
        <v>57.32</v>
      </c>
      <c r="N38" s="197"/>
      <c r="W38"/>
      <c r="X38"/>
    </row>
    <row r="39" spans="2:24" s="10" customFormat="1" ht="12.5" x14ac:dyDescent="0.25">
      <c r="B39"/>
      <c r="M39" s="98"/>
      <c r="N39"/>
      <c r="W39"/>
      <c r="X39"/>
    </row>
    <row r="40" spans="2:24" s="10" customFormat="1" ht="13" thickBot="1" x14ac:dyDescent="0.3">
      <c r="B40"/>
      <c r="M40" s="98"/>
      <c r="N40"/>
      <c r="W40"/>
      <c r="X40"/>
    </row>
    <row r="41" spans="2:24" s="10" customFormat="1" ht="12.5" x14ac:dyDescent="0.25">
      <c r="B41"/>
      <c r="D41" s="10">
        <f t="shared" ref="D41:J41" si="9">COUNTIFS(D31:D38,"M")</f>
        <v>2</v>
      </c>
      <c r="E41" s="10">
        <f t="shared" si="9"/>
        <v>2</v>
      </c>
      <c r="F41" s="200">
        <f t="shared" si="9"/>
        <v>2</v>
      </c>
      <c r="G41" s="200">
        <f t="shared" si="9"/>
        <v>2</v>
      </c>
      <c r="H41" s="200">
        <f t="shared" si="9"/>
        <v>2</v>
      </c>
      <c r="I41" s="200">
        <f t="shared" si="9"/>
        <v>1</v>
      </c>
      <c r="J41" s="243">
        <f t="shared" si="9"/>
        <v>1</v>
      </c>
      <c r="M41" s="189">
        <f>SUM(D41:J41)</f>
        <v>12</v>
      </c>
      <c r="N41" s="190"/>
      <c r="W41"/>
      <c r="X41"/>
    </row>
    <row r="42" spans="2:24" s="10" customFormat="1" ht="12.5" x14ac:dyDescent="0.25">
      <c r="B42"/>
      <c r="D42" s="10">
        <f t="shared" ref="D42:J42" si="10">COUNTIFS(D31:D38,"T")</f>
        <v>2</v>
      </c>
      <c r="E42" s="10">
        <f t="shared" si="10"/>
        <v>2</v>
      </c>
      <c r="F42" s="10">
        <f t="shared" si="10"/>
        <v>2</v>
      </c>
      <c r="G42" s="10">
        <f t="shared" si="10"/>
        <v>2</v>
      </c>
      <c r="H42" s="10">
        <f t="shared" si="10"/>
        <v>2</v>
      </c>
      <c r="I42" s="10">
        <f t="shared" si="10"/>
        <v>1</v>
      </c>
      <c r="J42" s="245">
        <f t="shared" si="10"/>
        <v>1</v>
      </c>
      <c r="M42" s="191">
        <f>SUM(D42:J42)</f>
        <v>12</v>
      </c>
      <c r="N42" s="192"/>
      <c r="W42"/>
      <c r="X42"/>
    </row>
    <row r="43" spans="2:24" s="10" customFormat="1" ht="12.5" x14ac:dyDescent="0.25">
      <c r="B43"/>
      <c r="D43" s="10">
        <f t="shared" ref="D43:J43" si="11">COUNTIFS(D31:D38,"N")</f>
        <v>1</v>
      </c>
      <c r="E43" s="10">
        <f t="shared" si="11"/>
        <v>1</v>
      </c>
      <c r="F43" s="10">
        <f t="shared" si="11"/>
        <v>1</v>
      </c>
      <c r="G43" s="10">
        <f t="shared" si="11"/>
        <v>1</v>
      </c>
      <c r="H43" s="10">
        <f t="shared" si="11"/>
        <v>1</v>
      </c>
      <c r="I43" s="10">
        <f t="shared" si="11"/>
        <v>1</v>
      </c>
      <c r="J43" s="245">
        <f t="shared" si="11"/>
        <v>1</v>
      </c>
      <c r="M43" s="191">
        <f>SUM(D43:J43)</f>
        <v>7</v>
      </c>
      <c r="N43" s="192"/>
      <c r="W43"/>
      <c r="X43"/>
    </row>
    <row r="44" spans="2:24" s="10" customFormat="1" ht="12.5" x14ac:dyDescent="0.25">
      <c r="B44"/>
      <c r="D44" s="10">
        <f t="shared" ref="D44:J44" si="12">COUNTIFS(D31:D38,"D")</f>
        <v>1</v>
      </c>
      <c r="E44" s="10">
        <f t="shared" si="12"/>
        <v>1</v>
      </c>
      <c r="F44" s="10">
        <f t="shared" si="12"/>
        <v>1</v>
      </c>
      <c r="G44" s="10">
        <f t="shared" si="12"/>
        <v>1</v>
      </c>
      <c r="H44" s="10">
        <f t="shared" si="12"/>
        <v>1</v>
      </c>
      <c r="I44" s="10">
        <f t="shared" si="12"/>
        <v>1</v>
      </c>
      <c r="J44" s="245">
        <f t="shared" si="12"/>
        <v>1</v>
      </c>
      <c r="M44" s="191">
        <f>SUM(D44:J44)</f>
        <v>7</v>
      </c>
      <c r="N44" s="192"/>
      <c r="W44"/>
      <c r="X44"/>
    </row>
    <row r="45" spans="2:24" s="10" customFormat="1" ht="13" thickBot="1" x14ac:dyDescent="0.3">
      <c r="B45"/>
      <c r="D45" s="10">
        <f t="shared" ref="D45:J45" si="13">COUNTIFS(D31:D38,"L")</f>
        <v>2</v>
      </c>
      <c r="E45" s="10">
        <f t="shared" si="13"/>
        <v>2</v>
      </c>
      <c r="F45" s="207">
        <f t="shared" si="13"/>
        <v>2</v>
      </c>
      <c r="G45" s="207">
        <f t="shared" si="13"/>
        <v>2</v>
      </c>
      <c r="H45" s="207">
        <f t="shared" si="13"/>
        <v>2</v>
      </c>
      <c r="I45" s="207">
        <f t="shared" si="13"/>
        <v>4</v>
      </c>
      <c r="J45" s="247">
        <f t="shared" si="13"/>
        <v>4</v>
      </c>
      <c r="M45" s="193">
        <f>SUM(D45:J45)</f>
        <v>18</v>
      </c>
      <c r="N45" s="194"/>
      <c r="W45"/>
      <c r="X45"/>
    </row>
    <row r="46" spans="2:24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5822-DD48-4111-89BB-B13379FECDEF}">
  <dimension ref="B1:AG47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9" sqref="A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120" t="s">
        <v>51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02" t="s">
        <v>52</v>
      </c>
      <c r="AC3" s="1102"/>
      <c r="AD3" s="1102"/>
      <c r="AE3" s="1102"/>
    </row>
    <row r="4" spans="2:31" ht="11.25" customHeight="1" x14ac:dyDescent="0.25">
      <c r="B4" s="1100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101"/>
      <c r="C5" s="9"/>
      <c r="D5" s="34">
        <v>45327</v>
      </c>
      <c r="E5" s="34">
        <v>45328</v>
      </c>
      <c r="F5" s="34">
        <v>45329</v>
      </c>
      <c r="G5" s="34">
        <v>45330</v>
      </c>
      <c r="H5" s="34">
        <v>45331</v>
      </c>
      <c r="I5" s="34">
        <v>45332</v>
      </c>
      <c r="J5" s="34">
        <v>45333</v>
      </c>
      <c r="K5" s="34">
        <v>45334</v>
      </c>
      <c r="L5" s="34">
        <v>45335</v>
      </c>
      <c r="M5" s="34">
        <v>45336</v>
      </c>
      <c r="N5" s="34">
        <v>45337</v>
      </c>
      <c r="O5" s="34">
        <v>45338</v>
      </c>
      <c r="P5" s="34">
        <v>45339</v>
      </c>
      <c r="Q5" s="34">
        <v>45340</v>
      </c>
      <c r="R5" s="34">
        <v>45341</v>
      </c>
      <c r="S5" s="34">
        <v>45342</v>
      </c>
      <c r="T5" s="34">
        <v>45343</v>
      </c>
      <c r="U5" s="34">
        <v>45344</v>
      </c>
      <c r="V5" s="34">
        <v>45345</v>
      </c>
      <c r="W5" s="34">
        <v>45346</v>
      </c>
      <c r="X5" s="34">
        <v>45347</v>
      </c>
      <c r="Y5" s="34">
        <v>45348</v>
      </c>
      <c r="Z5" s="34">
        <v>45349</v>
      </c>
      <c r="AA5" s="34">
        <v>45350</v>
      </c>
      <c r="AB5" s="34">
        <v>45351</v>
      </c>
      <c r="AC5" s="34">
        <v>45352</v>
      </c>
      <c r="AD5" s="34">
        <v>45353</v>
      </c>
      <c r="AE5" s="34">
        <v>45354</v>
      </c>
    </row>
    <row r="6" spans="2:31" ht="15" customHeight="1" x14ac:dyDescent="0.25">
      <c r="B6" s="106" t="s">
        <v>17</v>
      </c>
      <c r="C6" s="107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1" ht="15" customHeight="1" x14ac:dyDescent="0.25">
      <c r="B7" s="106" t="s">
        <v>25</v>
      </c>
      <c r="C7" s="107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23</v>
      </c>
      <c r="X7" s="71" t="s">
        <v>23</v>
      </c>
      <c r="Y7" s="69" t="s">
        <v>16</v>
      </c>
      <c r="Z7" s="69" t="s">
        <v>16</v>
      </c>
      <c r="AA7" s="69" t="s">
        <v>16</v>
      </c>
      <c r="AB7" s="69" t="s">
        <v>16</v>
      </c>
      <c r="AC7" s="69" t="s">
        <v>16</v>
      </c>
      <c r="AD7" s="70" t="s">
        <v>6</v>
      </c>
      <c r="AE7" s="71" t="s">
        <v>6</v>
      </c>
    </row>
    <row r="8" spans="2:31" ht="15" customHeight="1" x14ac:dyDescent="0.25">
      <c r="B8" s="106" t="s">
        <v>20</v>
      </c>
      <c r="C8" s="107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2" t="s">
        <v>4</v>
      </c>
      <c r="AB8" s="102" t="s">
        <v>4</v>
      </c>
      <c r="AC8" s="102" t="s">
        <v>4</v>
      </c>
      <c r="AD8" s="70" t="s">
        <v>7</v>
      </c>
      <c r="AE8" s="71" t="s">
        <v>7</v>
      </c>
    </row>
    <row r="9" spans="2:31" ht="15" customHeight="1" x14ac:dyDescent="0.25">
      <c r="B9" s="106" t="s">
        <v>54</v>
      </c>
      <c r="C9" s="107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1" ht="15" customHeight="1" x14ac:dyDescent="0.25">
      <c r="B10" s="106" t="s">
        <v>31</v>
      </c>
      <c r="C10" s="107" t="s">
        <v>28</v>
      </c>
      <c r="D10" s="69" t="s">
        <v>7</v>
      </c>
      <c r="E10" s="69" t="s">
        <v>7</v>
      </c>
      <c r="F10" s="69" t="s">
        <v>7</v>
      </c>
      <c r="G10" s="69" t="s">
        <v>7</v>
      </c>
      <c r="H10" s="69" t="s">
        <v>14</v>
      </c>
      <c r="I10" s="70" t="s">
        <v>19</v>
      </c>
      <c r="J10" s="71" t="s">
        <v>19</v>
      </c>
      <c r="K10" s="69" t="s">
        <v>19</v>
      </c>
      <c r="L10" s="69" t="s">
        <v>7</v>
      </c>
      <c r="M10" s="69" t="s">
        <v>7</v>
      </c>
      <c r="N10" s="69" t="s">
        <v>7</v>
      </c>
      <c r="O10" s="69" t="s">
        <v>19</v>
      </c>
      <c r="P10" s="70" t="s">
        <v>19</v>
      </c>
      <c r="Q10" s="71" t="s">
        <v>19</v>
      </c>
      <c r="R10" s="69" t="s">
        <v>7</v>
      </c>
      <c r="S10" s="69" t="s">
        <v>7</v>
      </c>
      <c r="T10" s="69" t="s">
        <v>6</v>
      </c>
      <c r="U10" s="69" t="s">
        <v>19</v>
      </c>
      <c r="V10" s="69" t="s">
        <v>19</v>
      </c>
      <c r="W10" s="70" t="s">
        <v>7</v>
      </c>
      <c r="X10" s="71" t="s">
        <v>14</v>
      </c>
      <c r="Y10" s="69" t="s">
        <v>19</v>
      </c>
      <c r="Z10" s="69" t="s">
        <v>19</v>
      </c>
      <c r="AA10" s="69" t="s">
        <v>19</v>
      </c>
      <c r="AB10" s="69" t="s">
        <v>19</v>
      </c>
      <c r="AC10" s="69" t="s">
        <v>7</v>
      </c>
      <c r="AD10" s="70" t="s">
        <v>14</v>
      </c>
      <c r="AE10" s="71" t="s">
        <v>14</v>
      </c>
    </row>
    <row r="11" spans="2:31" ht="15" customHeight="1" x14ac:dyDescent="0.25">
      <c r="B11" s="106" t="s">
        <v>29</v>
      </c>
      <c r="C11" s="107" t="s">
        <v>30</v>
      </c>
      <c r="D11" s="69" t="s">
        <v>14</v>
      </c>
      <c r="E11" s="69" t="s">
        <v>14</v>
      </c>
      <c r="F11" s="69" t="s">
        <v>14</v>
      </c>
      <c r="G11" s="69" t="s">
        <v>6</v>
      </c>
      <c r="H11" s="69" t="s">
        <v>7</v>
      </c>
      <c r="I11" s="70" t="s">
        <v>7</v>
      </c>
      <c r="J11" s="71" t="s">
        <v>7</v>
      </c>
      <c r="K11" s="69" t="s">
        <v>6</v>
      </c>
      <c r="L11" s="69" t="s">
        <v>6</v>
      </c>
      <c r="M11" s="69" t="s">
        <v>6</v>
      </c>
      <c r="N11" s="69" t="s">
        <v>6</v>
      </c>
      <c r="O11" s="69" t="s">
        <v>14</v>
      </c>
      <c r="P11" s="70" t="s">
        <v>14</v>
      </c>
      <c r="Q11" s="71" t="s">
        <v>14</v>
      </c>
      <c r="R11" s="69" t="s">
        <v>6</v>
      </c>
      <c r="S11" s="69" t="s">
        <v>6</v>
      </c>
      <c r="T11" s="69" t="s">
        <v>14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14</v>
      </c>
      <c r="Z11" s="69" t="s">
        <v>14</v>
      </c>
      <c r="AA11" s="77" t="s">
        <v>14</v>
      </c>
      <c r="AB11" s="69" t="s">
        <v>14</v>
      </c>
      <c r="AC11" s="69" t="s">
        <v>14</v>
      </c>
      <c r="AD11" s="77" t="s">
        <v>7</v>
      </c>
      <c r="AE11" s="71" t="s">
        <v>7</v>
      </c>
    </row>
    <row r="12" spans="2:31" ht="15" customHeight="1" x14ac:dyDescent="0.25">
      <c r="B12" s="106" t="s">
        <v>55</v>
      </c>
      <c r="C12" s="107" t="s">
        <v>32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7</v>
      </c>
      <c r="J12" s="71" t="s">
        <v>7</v>
      </c>
      <c r="K12" s="69" t="s">
        <v>7</v>
      </c>
      <c r="L12" s="69" t="s">
        <v>19</v>
      </c>
      <c r="M12" s="69" t="s">
        <v>19</v>
      </c>
      <c r="N12" s="69" t="s">
        <v>19</v>
      </c>
      <c r="O12" s="69" t="s">
        <v>7</v>
      </c>
      <c r="P12" s="70" t="s">
        <v>7</v>
      </c>
      <c r="Q12" s="71" t="s">
        <v>7</v>
      </c>
      <c r="R12" s="69" t="s">
        <v>14</v>
      </c>
      <c r="S12" s="69" t="s">
        <v>19</v>
      </c>
      <c r="T12" s="69" t="s">
        <v>19</v>
      </c>
      <c r="U12" s="69" t="s">
        <v>7</v>
      </c>
      <c r="V12" s="69" t="s">
        <v>14</v>
      </c>
      <c r="W12" s="70" t="s">
        <v>7</v>
      </c>
      <c r="X12" s="71" t="s">
        <v>7</v>
      </c>
      <c r="Y12" s="69"/>
      <c r="Z12" s="69"/>
      <c r="AA12" s="69"/>
      <c r="AB12" s="69"/>
      <c r="AC12" s="69"/>
      <c r="AD12" s="70"/>
      <c r="AE12" s="71"/>
    </row>
    <row r="13" spans="2:31" ht="15" customHeight="1" x14ac:dyDescent="0.25">
      <c r="B13" s="106" t="s">
        <v>56</v>
      </c>
      <c r="C13" s="107" t="s">
        <v>34</v>
      </c>
      <c r="D13" s="69" t="s">
        <v>14</v>
      </c>
      <c r="E13" s="69" t="s">
        <v>14</v>
      </c>
      <c r="F13" s="69" t="s">
        <v>14</v>
      </c>
      <c r="G13" s="69" t="s">
        <v>14</v>
      </c>
      <c r="H13" s="69" t="s">
        <v>14</v>
      </c>
      <c r="I13" s="70" t="s">
        <v>7</v>
      </c>
      <c r="J13" s="71" t="s">
        <v>7</v>
      </c>
      <c r="K13" s="69" t="s">
        <v>14</v>
      </c>
      <c r="L13" s="69" t="s">
        <v>14</v>
      </c>
      <c r="M13" s="69" t="s">
        <v>14</v>
      </c>
      <c r="N13" s="69" t="s">
        <v>14</v>
      </c>
      <c r="O13" s="69" t="s">
        <v>14</v>
      </c>
      <c r="P13" s="70" t="s">
        <v>7</v>
      </c>
      <c r="Q13" s="71" t="s">
        <v>7</v>
      </c>
      <c r="R13" s="69" t="s">
        <v>19</v>
      </c>
      <c r="S13" s="69" t="s">
        <v>19</v>
      </c>
      <c r="T13" s="69" t="s">
        <v>19</v>
      </c>
      <c r="U13" s="69" t="s">
        <v>7</v>
      </c>
      <c r="V13" s="69" t="s">
        <v>19</v>
      </c>
      <c r="W13" s="70" t="s">
        <v>19</v>
      </c>
      <c r="X13" s="71" t="s">
        <v>19</v>
      </c>
      <c r="Y13" s="69" t="s">
        <v>7</v>
      </c>
      <c r="Z13" s="69" t="s">
        <v>7</v>
      </c>
      <c r="AA13" s="69" t="s">
        <v>14</v>
      </c>
      <c r="AB13" s="69" t="s">
        <v>14</v>
      </c>
      <c r="AC13" s="69" t="s">
        <v>19</v>
      </c>
      <c r="AD13" s="70" t="s">
        <v>19</v>
      </c>
      <c r="AE13" s="71" t="s">
        <v>19</v>
      </c>
    </row>
    <row r="14" spans="2:31" ht="15" customHeight="1" x14ac:dyDescent="0.25">
      <c r="B14" s="106" t="s">
        <v>57</v>
      </c>
      <c r="C14" s="73" t="s">
        <v>36</v>
      </c>
      <c r="D14" s="69"/>
      <c r="E14" s="69"/>
      <c r="F14" s="69"/>
      <c r="G14" s="69"/>
      <c r="H14" s="69"/>
      <c r="I14" s="70"/>
      <c r="J14" s="71"/>
      <c r="K14" s="69"/>
      <c r="L14" s="69"/>
      <c r="M14" s="69"/>
      <c r="N14" s="69"/>
      <c r="O14" s="69"/>
      <c r="P14" s="76" t="s">
        <v>7</v>
      </c>
      <c r="Q14" s="76" t="s">
        <v>7</v>
      </c>
      <c r="R14" s="76"/>
      <c r="S14" s="76" t="s">
        <v>14</v>
      </c>
      <c r="T14" s="76" t="s">
        <v>14</v>
      </c>
      <c r="U14" s="76" t="s">
        <v>14</v>
      </c>
      <c r="V14" s="76" t="s">
        <v>19</v>
      </c>
      <c r="W14" s="76" t="s">
        <v>7</v>
      </c>
      <c r="X14" s="76" t="s">
        <v>7</v>
      </c>
      <c r="Y14" s="69" t="s">
        <v>14</v>
      </c>
      <c r="Z14" s="69" t="s">
        <v>14</v>
      </c>
      <c r="AA14" s="77" t="s">
        <v>14</v>
      </c>
      <c r="AB14" s="69" t="s">
        <v>6</v>
      </c>
      <c r="AC14" s="69" t="s">
        <v>14</v>
      </c>
      <c r="AD14" s="77" t="s">
        <v>14</v>
      </c>
      <c r="AE14" s="71" t="s">
        <v>7</v>
      </c>
    </row>
    <row r="15" spans="2:31" ht="15" customHeight="1" x14ac:dyDescent="0.25">
      <c r="B15" s="106" t="s">
        <v>58</v>
      </c>
      <c r="C15" s="73" t="s">
        <v>36</v>
      </c>
      <c r="D15" s="69"/>
      <c r="E15" s="69"/>
      <c r="F15" s="69"/>
      <c r="G15" s="69"/>
      <c r="H15" s="69"/>
      <c r="I15" s="70"/>
      <c r="J15" s="71"/>
      <c r="K15" s="69"/>
      <c r="L15" s="69"/>
      <c r="M15" s="69"/>
      <c r="N15" s="69"/>
      <c r="O15" s="69"/>
      <c r="P15" s="76" t="s">
        <v>7</v>
      </c>
      <c r="Q15" s="76" t="s">
        <v>7</v>
      </c>
      <c r="R15" s="76"/>
      <c r="S15" s="76" t="s">
        <v>14</v>
      </c>
      <c r="T15" s="76" t="s">
        <v>14</v>
      </c>
      <c r="U15" s="76" t="s">
        <v>14</v>
      </c>
      <c r="V15" s="76" t="s">
        <v>14</v>
      </c>
      <c r="W15" s="76" t="s">
        <v>7</v>
      </c>
      <c r="X15" s="76" t="s">
        <v>7</v>
      </c>
      <c r="Y15" s="76" t="s">
        <v>14</v>
      </c>
      <c r="Z15" s="76" t="s">
        <v>14</v>
      </c>
      <c r="AA15" s="76" t="s">
        <v>14</v>
      </c>
      <c r="AB15" s="76" t="s">
        <v>14</v>
      </c>
      <c r="AC15" s="76" t="s">
        <v>14</v>
      </c>
      <c r="AD15" s="76" t="s">
        <v>7</v>
      </c>
      <c r="AE15" s="76" t="s">
        <v>7</v>
      </c>
    </row>
    <row r="16" spans="2:31" ht="15" customHeight="1" x14ac:dyDescent="0.25">
      <c r="B16" s="72" t="s">
        <v>35</v>
      </c>
      <c r="C16" s="73" t="s">
        <v>36</v>
      </c>
      <c r="D16" s="76" t="s">
        <v>8</v>
      </c>
      <c r="E16" s="76" t="s">
        <v>8</v>
      </c>
      <c r="F16" s="76" t="s">
        <v>8</v>
      </c>
      <c r="G16" s="76" t="s">
        <v>8</v>
      </c>
      <c r="H16" s="76" t="s">
        <v>8</v>
      </c>
      <c r="I16" s="76" t="s">
        <v>6</v>
      </c>
      <c r="J16" s="76" t="s">
        <v>6</v>
      </c>
      <c r="K16" s="76" t="s">
        <v>7</v>
      </c>
      <c r="L16" s="76" t="s">
        <v>7</v>
      </c>
      <c r="M16" s="76" t="s">
        <v>8</v>
      </c>
      <c r="N16" s="76" t="s">
        <v>8</v>
      </c>
      <c r="O16" s="76" t="s">
        <v>8</v>
      </c>
      <c r="P16" s="76" t="s">
        <v>7</v>
      </c>
      <c r="Q16" s="76" t="s">
        <v>7</v>
      </c>
      <c r="R16" s="76" t="s">
        <v>8</v>
      </c>
      <c r="S16" s="76" t="s">
        <v>8</v>
      </c>
      <c r="T16" s="76" t="s">
        <v>7</v>
      </c>
      <c r="U16" s="76" t="s">
        <v>7</v>
      </c>
      <c r="V16" s="76" t="s">
        <v>7</v>
      </c>
      <c r="W16" s="76" t="s">
        <v>8</v>
      </c>
      <c r="X16" s="76" t="s">
        <v>8</v>
      </c>
      <c r="Y16" s="76" t="s">
        <v>14</v>
      </c>
      <c r="Z16" s="76" t="s">
        <v>14</v>
      </c>
      <c r="AA16" s="76" t="s">
        <v>14</v>
      </c>
      <c r="AB16" s="76" t="s">
        <v>14</v>
      </c>
      <c r="AC16" s="76" t="s">
        <v>6</v>
      </c>
      <c r="AD16" s="76" t="s">
        <v>7</v>
      </c>
      <c r="AE16" s="76" t="s">
        <v>7</v>
      </c>
    </row>
    <row r="17" spans="2:33" ht="21" customHeight="1" x14ac:dyDescent="0.25">
      <c r="C17" s="10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</row>
    <row r="18" spans="2:33" ht="11.25" customHeight="1" thickBot="1" x14ac:dyDescent="0.3">
      <c r="B18" s="4"/>
      <c r="C18" s="21" t="s">
        <v>38</v>
      </c>
      <c r="D18" s="53">
        <f>SUM(D19:D22)</f>
        <v>6</v>
      </c>
      <c r="E18" s="53">
        <f t="shared" ref="E18:AE18" si="0">SUM(E19:E22)</f>
        <v>6</v>
      </c>
      <c r="F18" s="53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3</v>
      </c>
      <c r="J18" s="53">
        <f t="shared" si="0"/>
        <v>3</v>
      </c>
      <c r="K18" s="53">
        <f t="shared" si="0"/>
        <v>6</v>
      </c>
      <c r="L18" s="53">
        <f t="shared" si="0"/>
        <v>6</v>
      </c>
      <c r="M18" s="53">
        <f t="shared" si="0"/>
        <v>6</v>
      </c>
      <c r="N18" s="53">
        <f t="shared" si="0"/>
        <v>6</v>
      </c>
      <c r="O18" s="53">
        <f t="shared" si="0"/>
        <v>6</v>
      </c>
      <c r="P18" s="53">
        <f t="shared" si="0"/>
        <v>4</v>
      </c>
      <c r="Q18" s="53">
        <f t="shared" si="0"/>
        <v>4</v>
      </c>
      <c r="R18" s="53">
        <f t="shared" si="0"/>
        <v>6</v>
      </c>
      <c r="S18" s="53">
        <f t="shared" si="0"/>
        <v>6</v>
      </c>
      <c r="T18" s="53">
        <f t="shared" si="0"/>
        <v>7</v>
      </c>
      <c r="U18" s="53">
        <f t="shared" si="0"/>
        <v>5</v>
      </c>
      <c r="V18" s="53">
        <f t="shared" si="0"/>
        <v>7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5</v>
      </c>
      <c r="AC18" s="53">
        <f t="shared" si="0"/>
        <v>4</v>
      </c>
      <c r="AD18" s="53">
        <f t="shared" si="0"/>
        <v>4</v>
      </c>
      <c r="AE18" s="53">
        <f t="shared" si="0"/>
        <v>4</v>
      </c>
      <c r="AG18" s="68"/>
    </row>
    <row r="19" spans="2:33" ht="11.15" customHeight="1" x14ac:dyDescent="0.25">
      <c r="B19" s="4"/>
      <c r="C19" s="52" t="s">
        <v>8</v>
      </c>
      <c r="D19" s="80">
        <f t="shared" ref="D19:AE19" si="1">COUNTIFS(D$6:D$13,"M")+COUNTIFS(D$6:D$13,"MG")</f>
        <v>2</v>
      </c>
      <c r="E19" s="81">
        <f t="shared" si="1"/>
        <v>2</v>
      </c>
      <c r="F19" s="81">
        <f t="shared" si="1"/>
        <v>2</v>
      </c>
      <c r="G19" s="81">
        <f t="shared" si="1"/>
        <v>2</v>
      </c>
      <c r="H19" s="81">
        <f t="shared" si="1"/>
        <v>2</v>
      </c>
      <c r="I19" s="81">
        <f t="shared" si="1"/>
        <v>1</v>
      </c>
      <c r="J19" s="81">
        <f t="shared" si="1"/>
        <v>1</v>
      </c>
      <c r="K19" s="81">
        <f t="shared" si="1"/>
        <v>2</v>
      </c>
      <c r="L19" s="81">
        <f t="shared" si="1"/>
        <v>2</v>
      </c>
      <c r="M19" s="81">
        <f t="shared" si="1"/>
        <v>2</v>
      </c>
      <c r="N19" s="81">
        <f t="shared" si="1"/>
        <v>2</v>
      </c>
      <c r="O19" s="81">
        <f t="shared" si="1"/>
        <v>2</v>
      </c>
      <c r="P19" s="81">
        <f t="shared" si="1"/>
        <v>1</v>
      </c>
      <c r="Q19" s="81">
        <f t="shared" si="1"/>
        <v>1</v>
      </c>
      <c r="R19" s="81">
        <f t="shared" si="1"/>
        <v>2</v>
      </c>
      <c r="S19" s="81">
        <f t="shared" si="1"/>
        <v>2</v>
      </c>
      <c r="T19" s="81">
        <f t="shared" si="1"/>
        <v>2</v>
      </c>
      <c r="U19" s="81">
        <f t="shared" si="1"/>
        <v>2</v>
      </c>
      <c r="V19" s="81">
        <f t="shared" si="1"/>
        <v>2</v>
      </c>
      <c r="W19" s="81">
        <f t="shared" si="1"/>
        <v>1</v>
      </c>
      <c r="X19" s="81">
        <f t="shared" si="1"/>
        <v>1</v>
      </c>
      <c r="Y19" s="81">
        <f t="shared" si="1"/>
        <v>2</v>
      </c>
      <c r="Z19" s="81">
        <f t="shared" si="1"/>
        <v>2</v>
      </c>
      <c r="AA19" s="81">
        <f t="shared" si="1"/>
        <v>1</v>
      </c>
      <c r="AB19" s="81">
        <f t="shared" si="1"/>
        <v>1</v>
      </c>
      <c r="AC19" s="81">
        <f t="shared" si="1"/>
        <v>1</v>
      </c>
      <c r="AD19" s="81">
        <f t="shared" si="1"/>
        <v>1</v>
      </c>
      <c r="AE19" s="81">
        <f t="shared" si="1"/>
        <v>1</v>
      </c>
    </row>
    <row r="20" spans="2:33" ht="11.15" customHeight="1" x14ac:dyDescent="0.25">
      <c r="B20" s="4"/>
      <c r="C20" s="52" t="s">
        <v>14</v>
      </c>
      <c r="D20" s="83">
        <f t="shared" ref="D20:AE20" si="2">COUNTIFS(D$6:D$13,"T")+COUNTIFS(D$6:D$13,"TG")</f>
        <v>3</v>
      </c>
      <c r="E20" s="84">
        <f t="shared" si="2"/>
        <v>3</v>
      </c>
      <c r="F20" s="84">
        <f t="shared" si="2"/>
        <v>3</v>
      </c>
      <c r="G20" s="84">
        <f t="shared" si="2"/>
        <v>2</v>
      </c>
      <c r="H20" s="84">
        <f t="shared" si="2"/>
        <v>2</v>
      </c>
      <c r="I20" s="84">
        <f t="shared" si="2"/>
        <v>0</v>
      </c>
      <c r="J20" s="84">
        <f t="shared" si="2"/>
        <v>0</v>
      </c>
      <c r="K20" s="84">
        <f t="shared" si="2"/>
        <v>2</v>
      </c>
      <c r="L20" s="84">
        <f t="shared" si="2"/>
        <v>2</v>
      </c>
      <c r="M20" s="84">
        <f t="shared" si="2"/>
        <v>2</v>
      </c>
      <c r="N20" s="84">
        <f t="shared" si="2"/>
        <v>2</v>
      </c>
      <c r="O20" s="84">
        <f t="shared" si="2"/>
        <v>2</v>
      </c>
      <c r="P20" s="84">
        <f t="shared" si="2"/>
        <v>1</v>
      </c>
      <c r="Q20" s="84">
        <f t="shared" si="2"/>
        <v>1</v>
      </c>
      <c r="R20" s="84">
        <f t="shared" si="2"/>
        <v>2</v>
      </c>
      <c r="S20" s="84">
        <f t="shared" si="2"/>
        <v>1</v>
      </c>
      <c r="T20" s="84">
        <f t="shared" si="2"/>
        <v>2</v>
      </c>
      <c r="U20" s="84">
        <f t="shared" si="2"/>
        <v>2</v>
      </c>
      <c r="V20" s="84">
        <f t="shared" si="2"/>
        <v>2</v>
      </c>
      <c r="W20" s="84">
        <f t="shared" si="2"/>
        <v>1</v>
      </c>
      <c r="X20" s="84">
        <f t="shared" si="2"/>
        <v>1</v>
      </c>
      <c r="Y20" s="84">
        <f t="shared" si="2"/>
        <v>2</v>
      </c>
      <c r="Z20" s="84">
        <f t="shared" si="2"/>
        <v>2</v>
      </c>
      <c r="AA20" s="84">
        <f t="shared" si="2"/>
        <v>3</v>
      </c>
      <c r="AB20" s="84">
        <f t="shared" si="2"/>
        <v>3</v>
      </c>
      <c r="AC20" s="84">
        <f t="shared" si="2"/>
        <v>1</v>
      </c>
      <c r="AD20" s="84">
        <f t="shared" si="2"/>
        <v>1</v>
      </c>
      <c r="AE20" s="84">
        <f t="shared" si="2"/>
        <v>1</v>
      </c>
    </row>
    <row r="21" spans="2:33" ht="11.15" customHeight="1" x14ac:dyDescent="0.25">
      <c r="B21" s="4"/>
      <c r="C21" s="52" t="s">
        <v>19</v>
      </c>
      <c r="D21" s="86">
        <f t="shared" ref="D21:AE21" si="3">COUNTIFS(D$6:D$13,"N")+COUNTIFS(D$6:D$13,"NG")</f>
        <v>1</v>
      </c>
      <c r="E21" s="87">
        <f t="shared" si="3"/>
        <v>1</v>
      </c>
      <c r="F21" s="87">
        <f t="shared" si="3"/>
        <v>1</v>
      </c>
      <c r="G21" s="87">
        <f t="shared" si="3"/>
        <v>1</v>
      </c>
      <c r="H21" s="87">
        <f t="shared" si="3"/>
        <v>1</v>
      </c>
      <c r="I21" s="87">
        <f t="shared" si="3"/>
        <v>1</v>
      </c>
      <c r="J21" s="87">
        <f t="shared" si="3"/>
        <v>1</v>
      </c>
      <c r="K21" s="87">
        <f t="shared" si="3"/>
        <v>1</v>
      </c>
      <c r="L21" s="87">
        <f t="shared" si="3"/>
        <v>1</v>
      </c>
      <c r="M21" s="87">
        <f t="shared" si="3"/>
        <v>1</v>
      </c>
      <c r="N21" s="87">
        <f t="shared" si="3"/>
        <v>1</v>
      </c>
      <c r="O21" s="87">
        <f t="shared" si="3"/>
        <v>1</v>
      </c>
      <c r="P21" s="87">
        <f t="shared" si="3"/>
        <v>1</v>
      </c>
      <c r="Q21" s="87">
        <f t="shared" si="3"/>
        <v>1</v>
      </c>
      <c r="R21" s="87">
        <f t="shared" si="3"/>
        <v>1</v>
      </c>
      <c r="S21" s="87">
        <f t="shared" si="3"/>
        <v>2</v>
      </c>
      <c r="T21" s="87">
        <f t="shared" si="3"/>
        <v>2</v>
      </c>
      <c r="U21" s="87">
        <f t="shared" si="3"/>
        <v>1</v>
      </c>
      <c r="V21" s="87">
        <f t="shared" si="3"/>
        <v>2</v>
      </c>
      <c r="W21" s="87">
        <f t="shared" si="3"/>
        <v>1</v>
      </c>
      <c r="X21" s="87">
        <f t="shared" si="3"/>
        <v>1</v>
      </c>
      <c r="Y21" s="87">
        <f t="shared" si="3"/>
        <v>1</v>
      </c>
      <c r="Z21" s="87">
        <f t="shared" si="3"/>
        <v>1</v>
      </c>
      <c r="AA21" s="87">
        <f t="shared" si="3"/>
        <v>1</v>
      </c>
      <c r="AB21" s="87">
        <f t="shared" si="3"/>
        <v>1</v>
      </c>
      <c r="AC21" s="87">
        <f t="shared" si="3"/>
        <v>1</v>
      </c>
      <c r="AD21" s="87">
        <f t="shared" si="3"/>
        <v>1</v>
      </c>
      <c r="AE21" s="87">
        <f t="shared" si="3"/>
        <v>1</v>
      </c>
    </row>
    <row r="22" spans="2:33" ht="11.15" customHeight="1" thickBot="1" x14ac:dyDescent="0.3">
      <c r="B22" s="4"/>
      <c r="C22" s="52" t="s">
        <v>6</v>
      </c>
      <c r="D22" s="89">
        <f t="shared" ref="D22:AE22" si="4">COUNTIFS(D$6:D$13,"D")+COUNTIFS(D$6:D$13,"DG")</f>
        <v>0</v>
      </c>
      <c r="E22" s="90">
        <f t="shared" si="4"/>
        <v>0</v>
      </c>
      <c r="F22" s="90">
        <f t="shared" si="4"/>
        <v>0</v>
      </c>
      <c r="G22" s="90">
        <f t="shared" si="4"/>
        <v>1</v>
      </c>
      <c r="H22" s="90">
        <f t="shared" si="4"/>
        <v>1</v>
      </c>
      <c r="I22" s="90">
        <f t="shared" si="4"/>
        <v>1</v>
      </c>
      <c r="J22" s="90">
        <f t="shared" si="4"/>
        <v>1</v>
      </c>
      <c r="K22" s="90">
        <f t="shared" si="4"/>
        <v>1</v>
      </c>
      <c r="L22" s="90">
        <f t="shared" si="4"/>
        <v>1</v>
      </c>
      <c r="M22" s="90">
        <f t="shared" si="4"/>
        <v>1</v>
      </c>
      <c r="N22" s="90">
        <f t="shared" si="4"/>
        <v>1</v>
      </c>
      <c r="O22" s="90">
        <f t="shared" si="4"/>
        <v>1</v>
      </c>
      <c r="P22" s="90">
        <f t="shared" si="4"/>
        <v>1</v>
      </c>
      <c r="Q22" s="90">
        <f t="shared" si="4"/>
        <v>1</v>
      </c>
      <c r="R22" s="90">
        <f t="shared" si="4"/>
        <v>1</v>
      </c>
      <c r="S22" s="90">
        <f t="shared" si="4"/>
        <v>1</v>
      </c>
      <c r="T22" s="90">
        <f t="shared" si="4"/>
        <v>1</v>
      </c>
      <c r="U22" s="90">
        <f t="shared" si="4"/>
        <v>0</v>
      </c>
      <c r="V22" s="90">
        <f t="shared" si="4"/>
        <v>1</v>
      </c>
      <c r="W22" s="90">
        <f t="shared" si="4"/>
        <v>1</v>
      </c>
      <c r="X22" s="90">
        <f t="shared" si="4"/>
        <v>1</v>
      </c>
      <c r="Y22" s="90">
        <f t="shared" si="4"/>
        <v>0</v>
      </c>
      <c r="Z22" s="90">
        <f t="shared" si="4"/>
        <v>0</v>
      </c>
      <c r="AA22" s="90">
        <f t="shared" si="4"/>
        <v>0</v>
      </c>
      <c r="AB22" s="90">
        <f t="shared" si="4"/>
        <v>0</v>
      </c>
      <c r="AC22" s="90">
        <f t="shared" si="4"/>
        <v>1</v>
      </c>
      <c r="AD22" s="90">
        <f t="shared" si="4"/>
        <v>1</v>
      </c>
      <c r="AE22" s="90">
        <f t="shared" si="4"/>
        <v>1</v>
      </c>
    </row>
    <row r="23" spans="2:33" ht="11.15" customHeight="1" x14ac:dyDescent="0.25">
      <c r="B23" s="4"/>
      <c r="C23" s="21" t="s">
        <v>7</v>
      </c>
      <c r="D23" s="92">
        <f t="shared" ref="D23:AE23" si="5">COUNTIFS(D$6:D$13,"L")+COUNTIFS(D$6:D$13,"LG")</f>
        <v>2</v>
      </c>
      <c r="E23" s="92">
        <f t="shared" si="5"/>
        <v>2</v>
      </c>
      <c r="F23" s="92">
        <f t="shared" si="5"/>
        <v>2</v>
      </c>
      <c r="G23" s="92">
        <f t="shared" si="5"/>
        <v>2</v>
      </c>
      <c r="H23" s="92">
        <f t="shared" si="5"/>
        <v>2</v>
      </c>
      <c r="I23" s="92">
        <f t="shared" si="5"/>
        <v>5</v>
      </c>
      <c r="J23" s="92">
        <f t="shared" si="5"/>
        <v>5</v>
      </c>
      <c r="K23" s="92">
        <f t="shared" si="5"/>
        <v>2</v>
      </c>
      <c r="L23" s="92">
        <f t="shared" si="5"/>
        <v>2</v>
      </c>
      <c r="M23" s="92">
        <f t="shared" si="5"/>
        <v>2</v>
      </c>
      <c r="N23" s="92">
        <f t="shared" si="5"/>
        <v>2</v>
      </c>
      <c r="O23" s="92">
        <f t="shared" si="5"/>
        <v>2</v>
      </c>
      <c r="P23" s="92">
        <f t="shared" si="5"/>
        <v>4</v>
      </c>
      <c r="Q23" s="92">
        <f t="shared" si="5"/>
        <v>4</v>
      </c>
      <c r="R23" s="92">
        <f t="shared" si="5"/>
        <v>2</v>
      </c>
      <c r="S23" s="92">
        <f t="shared" si="5"/>
        <v>2</v>
      </c>
      <c r="T23" s="92">
        <f t="shared" si="5"/>
        <v>1</v>
      </c>
      <c r="U23" s="92">
        <f t="shared" si="5"/>
        <v>3</v>
      </c>
      <c r="V23" s="92">
        <f t="shared" si="5"/>
        <v>1</v>
      </c>
      <c r="W23" s="92">
        <f t="shared" si="5"/>
        <v>4</v>
      </c>
      <c r="X23" s="92">
        <f t="shared" si="5"/>
        <v>4</v>
      </c>
      <c r="Y23" s="92">
        <f t="shared" si="5"/>
        <v>2</v>
      </c>
      <c r="Z23" s="92">
        <f t="shared" si="5"/>
        <v>2</v>
      </c>
      <c r="AA23" s="92">
        <f t="shared" si="5"/>
        <v>1</v>
      </c>
      <c r="AB23" s="92">
        <f t="shared" si="5"/>
        <v>1</v>
      </c>
      <c r="AC23" s="92">
        <f t="shared" si="5"/>
        <v>2</v>
      </c>
      <c r="AD23" s="92">
        <f t="shared" si="5"/>
        <v>3</v>
      </c>
      <c r="AE23" s="92">
        <f t="shared" si="5"/>
        <v>3</v>
      </c>
    </row>
    <row r="24" spans="2:33" ht="11.15" customHeight="1" x14ac:dyDescent="0.25">
      <c r="C24" s="21" t="s">
        <v>4</v>
      </c>
      <c r="D24" s="94">
        <f t="shared" ref="D24:AE24" si="6">COUNTIFS(D$6:D$13,"V")</f>
        <v>0</v>
      </c>
      <c r="E24" s="94">
        <f t="shared" si="6"/>
        <v>0</v>
      </c>
      <c r="F24" s="94">
        <f t="shared" si="6"/>
        <v>0</v>
      </c>
      <c r="G24" s="94">
        <f t="shared" si="6"/>
        <v>0</v>
      </c>
      <c r="H24" s="94">
        <f t="shared" si="6"/>
        <v>0</v>
      </c>
      <c r="I24" s="94">
        <f t="shared" si="6"/>
        <v>0</v>
      </c>
      <c r="J24" s="94">
        <f t="shared" si="6"/>
        <v>0</v>
      </c>
      <c r="K24" s="94">
        <f t="shared" si="6"/>
        <v>0</v>
      </c>
      <c r="L24" s="94">
        <f t="shared" si="6"/>
        <v>0</v>
      </c>
      <c r="M24" s="94">
        <f t="shared" si="6"/>
        <v>0</v>
      </c>
      <c r="N24" s="94">
        <f t="shared" si="6"/>
        <v>0</v>
      </c>
      <c r="O24" s="94">
        <f t="shared" si="6"/>
        <v>0</v>
      </c>
      <c r="P24" s="94">
        <f t="shared" si="6"/>
        <v>0</v>
      </c>
      <c r="Q24" s="94">
        <f t="shared" si="6"/>
        <v>0</v>
      </c>
      <c r="R24" s="94">
        <f t="shared" si="6"/>
        <v>0</v>
      </c>
      <c r="S24" s="94">
        <f t="shared" si="6"/>
        <v>0</v>
      </c>
      <c r="T24" s="94">
        <f t="shared" si="6"/>
        <v>0</v>
      </c>
      <c r="U24" s="94">
        <f t="shared" si="6"/>
        <v>0</v>
      </c>
      <c r="V24" s="94">
        <f t="shared" si="6"/>
        <v>0</v>
      </c>
      <c r="W24" s="94">
        <f t="shared" si="6"/>
        <v>0</v>
      </c>
      <c r="X24" s="94">
        <f t="shared" si="6"/>
        <v>0</v>
      </c>
      <c r="Y24" s="94">
        <f t="shared" si="6"/>
        <v>0</v>
      </c>
      <c r="Z24" s="94">
        <f t="shared" si="6"/>
        <v>0</v>
      </c>
      <c r="AA24" s="94">
        <f t="shared" si="6"/>
        <v>1</v>
      </c>
      <c r="AB24" s="94">
        <f t="shared" si="6"/>
        <v>1</v>
      </c>
      <c r="AC24" s="94">
        <f t="shared" si="6"/>
        <v>1</v>
      </c>
      <c r="AD24" s="94">
        <f t="shared" si="6"/>
        <v>0</v>
      </c>
      <c r="AE24" s="94">
        <f t="shared" si="6"/>
        <v>0</v>
      </c>
    </row>
    <row r="25" spans="2:33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3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3" x14ac:dyDescent="0.25"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2:33" x14ac:dyDescent="0.25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2:33" x14ac:dyDescent="0.25">
      <c r="C29" s="10"/>
      <c r="D29" s="10"/>
      <c r="E29" s="10"/>
      <c r="F29" s="10"/>
      <c r="G29" s="10"/>
      <c r="H29" s="10"/>
      <c r="I29" s="10" t="s">
        <v>41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x14ac:dyDescent="0.25">
      <c r="C30" s="10"/>
      <c r="D30" s="10"/>
      <c r="E30" s="10"/>
      <c r="F30" s="10"/>
      <c r="G30" s="10"/>
      <c r="H30" s="1098" t="str">
        <f>"Plantilla de Turnos CCNC  "&amp;H31</f>
        <v>Plantilla de Turnos CCNC  To Be</v>
      </c>
      <c r="I30" s="1098"/>
      <c r="J30" s="1098"/>
      <c r="K30" s="1098"/>
      <c r="L30" s="1098"/>
      <c r="M30" s="1098"/>
      <c r="N30" s="1098"/>
      <c r="O30" s="1098"/>
      <c r="P30" s="11"/>
      <c r="Q30" s="11"/>
      <c r="R30" s="11"/>
      <c r="S3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8" t="s">
        <v>43</v>
      </c>
      <c r="I31" s="22" t="s">
        <v>7</v>
      </c>
      <c r="J31" s="22" t="s">
        <v>8</v>
      </c>
      <c r="K31" s="22" t="s">
        <v>9</v>
      </c>
      <c r="L31" s="22" t="s">
        <v>10</v>
      </c>
      <c r="M31" s="22" t="s">
        <v>4</v>
      </c>
      <c r="N31" s="23" t="s">
        <v>5</v>
      </c>
      <c r="O31" s="26" t="s">
        <v>6</v>
      </c>
      <c r="P31"/>
      <c r="Q31"/>
      <c r="R31"/>
      <c r="S31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13</v>
      </c>
      <c r="I32" s="25" t="s">
        <v>8</v>
      </c>
      <c r="J32" s="25" t="s">
        <v>8</v>
      </c>
      <c r="K32" s="25" t="s">
        <v>8</v>
      </c>
      <c r="L32" s="25" t="s">
        <v>8</v>
      </c>
      <c r="M32" s="25" t="s">
        <v>8</v>
      </c>
      <c r="N32" s="25" t="s">
        <v>6</v>
      </c>
      <c r="O32" s="25" t="s">
        <v>6</v>
      </c>
      <c r="P32"/>
      <c r="Q32"/>
      <c r="R32" s="1108">
        <f>8.33*(COUNTIFS(I32:O32,"&lt;&gt;"&amp;"L",I32:O32,"&lt;&gt;"&amp;"D"))+8*(COUNTIFS(I32:O32,"="&amp;"D"))</f>
        <v>57.65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18</v>
      </c>
      <c r="I33" s="25" t="s">
        <v>7</v>
      </c>
      <c r="J33" s="25" t="s">
        <v>7</v>
      </c>
      <c r="K33" s="25" t="s">
        <v>8</v>
      </c>
      <c r="L33" s="25" t="s">
        <v>8</v>
      </c>
      <c r="M33" s="25" t="s">
        <v>8</v>
      </c>
      <c r="N33" s="25" t="s">
        <v>7</v>
      </c>
      <c r="O33" s="25" t="s">
        <v>7</v>
      </c>
      <c r="P33"/>
      <c r="Q33"/>
      <c r="R33" s="1108">
        <f t="shared" ref="R33:R39" si="7">8.33*(COUNTIFS(I33:O33,"&lt;&gt;"&amp;"L",I33:O33,"&lt;&gt;"&amp;"D"))+8*(COUNTIFS(I33:O33,"="&amp;"D"))</f>
        <v>24.990000000000002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21</v>
      </c>
      <c r="I34" s="25" t="s">
        <v>8</v>
      </c>
      <c r="J34" s="25" t="s">
        <v>8</v>
      </c>
      <c r="K34" s="25" t="s">
        <v>7</v>
      </c>
      <c r="L34" s="25" t="s">
        <v>7</v>
      </c>
      <c r="M34" s="25" t="s">
        <v>7</v>
      </c>
      <c r="N34" s="25" t="s">
        <v>8</v>
      </c>
      <c r="O34" s="25" t="s">
        <v>8</v>
      </c>
      <c r="P34"/>
      <c r="Q34"/>
      <c r="R34" s="1108">
        <f t="shared" si="7"/>
        <v>33.32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ht="13" thickBot="1" x14ac:dyDescent="0.3">
      <c r="C35" s="10"/>
      <c r="D35" s="10"/>
      <c r="E35" s="10"/>
      <c r="F35" s="10"/>
      <c r="G35" s="10"/>
      <c r="H35" s="21" t="s">
        <v>26</v>
      </c>
      <c r="I35" s="25" t="s">
        <v>14</v>
      </c>
      <c r="J35" s="25" t="s">
        <v>14</v>
      </c>
      <c r="K35" s="25" t="s">
        <v>14</v>
      </c>
      <c r="L35" s="25" t="s">
        <v>14</v>
      </c>
      <c r="M35" s="25" t="s">
        <v>6</v>
      </c>
      <c r="N35" s="25" t="s">
        <v>7</v>
      </c>
      <c r="O35" s="25" t="s">
        <v>7</v>
      </c>
      <c r="P35"/>
      <c r="Q35"/>
      <c r="R35" s="1108">
        <f t="shared" si="7"/>
        <v>41.32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28</v>
      </c>
      <c r="I36" s="25" t="s">
        <v>7</v>
      </c>
      <c r="J36" s="25" t="s">
        <v>7</v>
      </c>
      <c r="K36" s="25" t="s">
        <v>7</v>
      </c>
      <c r="L36" s="25" t="s">
        <v>7</v>
      </c>
      <c r="M36" s="25" t="s">
        <v>14</v>
      </c>
      <c r="N36" s="25" t="s">
        <v>14</v>
      </c>
      <c r="O36" s="25" t="s">
        <v>14</v>
      </c>
      <c r="P36" s="10"/>
      <c r="Q36" s="10"/>
      <c r="R36" s="1108">
        <f t="shared" si="7"/>
        <v>24.990000000000002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30</v>
      </c>
      <c r="I37" s="25" t="s">
        <v>19</v>
      </c>
      <c r="J37" s="25" t="s">
        <v>19</v>
      </c>
      <c r="K37" s="25" t="s">
        <v>19</v>
      </c>
      <c r="L37" s="25" t="s">
        <v>6</v>
      </c>
      <c r="M37" s="25" t="s">
        <v>7</v>
      </c>
      <c r="N37" s="25" t="s">
        <v>7</v>
      </c>
      <c r="O37" s="25" t="s">
        <v>7</v>
      </c>
      <c r="P37" s="10"/>
      <c r="Q37" s="10"/>
      <c r="R37" s="1108">
        <f t="shared" si="7"/>
        <v>32.99</v>
      </c>
      <c r="S37" s="110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32</v>
      </c>
      <c r="I38" s="25" t="s">
        <v>14</v>
      </c>
      <c r="J38" s="25" t="s">
        <v>14</v>
      </c>
      <c r="K38" s="25" t="s">
        <v>14</v>
      </c>
      <c r="L38" s="25" t="s">
        <v>19</v>
      </c>
      <c r="M38" s="25" t="s">
        <v>19</v>
      </c>
      <c r="N38" s="25" t="s">
        <v>7</v>
      </c>
      <c r="O38" s="25" t="s">
        <v>7</v>
      </c>
      <c r="P38" s="10"/>
      <c r="Q38" s="10"/>
      <c r="R38" s="1108">
        <f t="shared" si="7"/>
        <v>41.65</v>
      </c>
      <c r="S38" s="110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21" t="s">
        <v>34</v>
      </c>
      <c r="I39" s="25" t="s">
        <v>6</v>
      </c>
      <c r="J39" s="25" t="s">
        <v>6</v>
      </c>
      <c r="K39" s="25" t="s">
        <v>6</v>
      </c>
      <c r="L39" s="25" t="s">
        <v>14</v>
      </c>
      <c r="M39" s="25" t="s">
        <v>14</v>
      </c>
      <c r="N39" s="25" t="s">
        <v>19</v>
      </c>
      <c r="O39" s="25" t="s">
        <v>19</v>
      </c>
      <c r="P39" s="10"/>
      <c r="Q39" s="10"/>
      <c r="R39" s="1118">
        <f t="shared" si="7"/>
        <v>57.32</v>
      </c>
      <c r="S39" s="111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ht="13" thickBot="1" x14ac:dyDescent="0.3">
      <c r="B41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98"/>
      <c r="S41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29" t="s">
        <v>8</v>
      </c>
      <c r="I42" s="61">
        <f t="shared" ref="I42:O42" si="8">COUNTIFS(I32:I39,"M")</f>
        <v>2</v>
      </c>
      <c r="J42" s="61">
        <f t="shared" si="8"/>
        <v>2</v>
      </c>
      <c r="K42" s="61">
        <f t="shared" si="8"/>
        <v>2</v>
      </c>
      <c r="L42" s="61">
        <f t="shared" si="8"/>
        <v>2</v>
      </c>
      <c r="M42" s="61">
        <f t="shared" si="8"/>
        <v>2</v>
      </c>
      <c r="N42" s="61">
        <f t="shared" si="8"/>
        <v>1</v>
      </c>
      <c r="O42" s="99">
        <f t="shared" si="8"/>
        <v>1</v>
      </c>
      <c r="P42" s="10"/>
      <c r="Q42" s="10"/>
      <c r="R42" s="1112">
        <f>SUM(I42:O42)</f>
        <v>12</v>
      </c>
      <c r="S42" s="1113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14</v>
      </c>
      <c r="I43" s="10">
        <f t="shared" ref="I43:O43" si="9">COUNTIFS(I32:I39,"T")</f>
        <v>2</v>
      </c>
      <c r="J43" s="10">
        <f t="shared" si="9"/>
        <v>2</v>
      </c>
      <c r="K43" s="10">
        <f t="shared" si="9"/>
        <v>2</v>
      </c>
      <c r="L43" s="10">
        <f t="shared" si="9"/>
        <v>2</v>
      </c>
      <c r="M43" s="10">
        <f t="shared" si="9"/>
        <v>2</v>
      </c>
      <c r="N43" s="10">
        <f t="shared" si="9"/>
        <v>1</v>
      </c>
      <c r="O43" s="100">
        <f t="shared" si="9"/>
        <v>1</v>
      </c>
      <c r="P43" s="10"/>
      <c r="Q43" s="10"/>
      <c r="R43" s="1114">
        <f t="shared" ref="R43:R46" si="10">SUM(I43:O43)</f>
        <v>12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19</v>
      </c>
      <c r="I44" s="10">
        <f t="shared" ref="I44:O44" si="11">COUNTIFS(I32:I39,"N")</f>
        <v>1</v>
      </c>
      <c r="J44" s="10">
        <f t="shared" si="11"/>
        <v>1</v>
      </c>
      <c r="K44" s="10">
        <f t="shared" si="11"/>
        <v>1</v>
      </c>
      <c r="L44" s="10">
        <f t="shared" si="11"/>
        <v>1</v>
      </c>
      <c r="M44" s="10">
        <f t="shared" si="11"/>
        <v>1</v>
      </c>
      <c r="N44" s="10">
        <f t="shared" si="11"/>
        <v>1</v>
      </c>
      <c r="O44" s="100">
        <f t="shared" si="11"/>
        <v>1</v>
      </c>
      <c r="P44" s="10"/>
      <c r="Q44" s="10"/>
      <c r="R44" s="1114">
        <f t="shared" si="10"/>
        <v>7</v>
      </c>
      <c r="S44" s="111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x14ac:dyDescent="0.25">
      <c r="B45"/>
      <c r="C45" s="10"/>
      <c r="D45" s="10"/>
      <c r="E45" s="10"/>
      <c r="F45" s="10"/>
      <c r="G45" s="10"/>
      <c r="H45" s="30" t="s">
        <v>6</v>
      </c>
      <c r="I45" s="10">
        <f t="shared" ref="I45:O45" si="12">COUNTIFS(I32:I39,"D")</f>
        <v>1</v>
      </c>
      <c r="J45" s="10">
        <f t="shared" si="12"/>
        <v>1</v>
      </c>
      <c r="K45" s="10">
        <f t="shared" si="12"/>
        <v>1</v>
      </c>
      <c r="L45" s="10">
        <f t="shared" si="12"/>
        <v>1</v>
      </c>
      <c r="M45" s="10">
        <f t="shared" si="12"/>
        <v>1</v>
      </c>
      <c r="N45" s="10">
        <f t="shared" si="12"/>
        <v>1</v>
      </c>
      <c r="O45" s="100">
        <f t="shared" si="12"/>
        <v>1</v>
      </c>
      <c r="P45" s="10"/>
      <c r="Q45" s="10"/>
      <c r="R45" s="1114">
        <f t="shared" si="10"/>
        <v>7</v>
      </c>
      <c r="S45" s="111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  <row r="46" spans="2:33" s="5" customFormat="1" ht="13" thickBot="1" x14ac:dyDescent="0.3">
      <c r="B46"/>
      <c r="C46" s="10"/>
      <c r="D46" s="10"/>
      <c r="E46" s="10"/>
      <c r="F46" s="10"/>
      <c r="G46" s="10"/>
      <c r="H46" s="31" t="s">
        <v>7</v>
      </c>
      <c r="I46" s="62">
        <f t="shared" ref="I46:O46" si="13">COUNTIFS(I32:I39,"L")</f>
        <v>2</v>
      </c>
      <c r="J46" s="62">
        <f t="shared" si="13"/>
        <v>2</v>
      </c>
      <c r="K46" s="62">
        <f t="shared" si="13"/>
        <v>2</v>
      </c>
      <c r="L46" s="62">
        <f t="shared" si="13"/>
        <v>2</v>
      </c>
      <c r="M46" s="62">
        <f t="shared" si="13"/>
        <v>2</v>
      </c>
      <c r="N46" s="62">
        <f t="shared" si="13"/>
        <v>4</v>
      </c>
      <c r="O46" s="101">
        <f t="shared" si="13"/>
        <v>4</v>
      </c>
      <c r="P46" s="10"/>
      <c r="Q46" s="10"/>
      <c r="R46" s="1116">
        <f t="shared" si="10"/>
        <v>18</v>
      </c>
      <c r="S46" s="1117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/>
      <c r="AG46"/>
    </row>
    <row r="47" spans="2:33" x14ac:dyDescent="0.25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</sheetData>
  <mergeCells count="18">
    <mergeCell ref="R32:S32"/>
    <mergeCell ref="D1:I1"/>
    <mergeCell ref="D3:AA3"/>
    <mergeCell ref="AB3:AE3"/>
    <mergeCell ref="B4:B5"/>
    <mergeCell ref="H30:O30"/>
    <mergeCell ref="R46:S46"/>
    <mergeCell ref="R33:S33"/>
    <mergeCell ref="R34:S34"/>
    <mergeCell ref="R35:S35"/>
    <mergeCell ref="R36:S36"/>
    <mergeCell ref="R37:S37"/>
    <mergeCell ref="R38:S38"/>
    <mergeCell ref="R39:S39"/>
    <mergeCell ref="R42:S42"/>
    <mergeCell ref="R43:S43"/>
    <mergeCell ref="R44:S44"/>
    <mergeCell ref="R45:S45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6A8C9-AD07-4E47-B1A7-3D7A93B6C574}">
  <sheetPr>
    <tabColor theme="7" tint="0.59999389629810485"/>
  </sheetPr>
  <dimension ref="B1:AG45"/>
  <sheetViews>
    <sheetView showGridLines="0" zoomScale="115" zoomScaleNormal="115" workbookViewId="0">
      <pane xSplit="3" ySplit="5" topLeftCell="M6" activePane="bottomRight" state="frozen"/>
      <selection pane="topRight" activeCell="D1" sqref="D1"/>
      <selection pane="bottomLeft" activeCell="A6" sqref="A6"/>
      <selection pane="bottomRight" activeCell="AJ12" sqref="AJ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9" width="4.26953125" style="10" customWidth="1"/>
    <col min="20" max="34" width="4.26953125" customWidth="1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33" t="s">
        <v>95</v>
      </c>
      <c r="Y2" s="533"/>
      <c r="Z2" s="501" t="s">
        <v>95</v>
      </c>
      <c r="AA2" s="533"/>
      <c r="AB2" s="533"/>
      <c r="AC2" s="533"/>
      <c r="AD2" s="533"/>
      <c r="AE2" s="606"/>
      <c r="AF2" s="533"/>
      <c r="AG2" s="501"/>
    </row>
    <row r="3" spans="2:33" ht="10.5" customHeight="1" x14ac:dyDescent="0.3">
      <c r="B3" s="502" t="s">
        <v>95</v>
      </c>
      <c r="C3" s="494" t="s">
        <v>95</v>
      </c>
      <c r="D3" s="495"/>
      <c r="E3" s="495"/>
      <c r="F3" s="495"/>
      <c r="G3" s="495"/>
      <c r="H3" s="495"/>
      <c r="I3" s="495"/>
      <c r="J3" s="495"/>
      <c r="K3" s="495"/>
      <c r="L3" s="495"/>
      <c r="M3" s="495"/>
      <c r="N3" s="495"/>
      <c r="O3" s="495"/>
      <c r="P3" s="495"/>
      <c r="Q3" s="495"/>
      <c r="R3" s="495"/>
      <c r="S3" s="495"/>
      <c r="T3" s="495"/>
      <c r="U3" s="495"/>
      <c r="V3" s="495"/>
      <c r="W3" s="495"/>
      <c r="X3" s="495"/>
      <c r="Y3" s="495" t="s">
        <v>95</v>
      </c>
      <c r="Z3" s="495"/>
      <c r="AA3" s="495"/>
      <c r="AB3" s="495"/>
      <c r="AC3" s="495"/>
      <c r="AD3" s="495"/>
      <c r="AE3" s="495"/>
      <c r="AF3" s="495"/>
      <c r="AG3" s="825"/>
    </row>
    <row r="4" spans="2:33" ht="15" customHeight="1" x14ac:dyDescent="0.3">
      <c r="B4" s="1126" t="s">
        <v>3</v>
      </c>
      <c r="C4" s="496" t="s">
        <v>95</v>
      </c>
      <c r="D4" s="628" t="s">
        <v>6</v>
      </c>
      <c r="E4" s="498" t="s">
        <v>7</v>
      </c>
      <c r="F4" s="498" t="s">
        <v>8</v>
      </c>
      <c r="G4" s="498" t="s">
        <v>9</v>
      </c>
      <c r="H4" s="498" t="s">
        <v>10</v>
      </c>
      <c r="I4" s="498" t="s">
        <v>4</v>
      </c>
      <c r="J4" s="621" t="s">
        <v>5</v>
      </c>
      <c r="K4" s="622" t="s">
        <v>6</v>
      </c>
      <c r="L4" s="498" t="s">
        <v>7</v>
      </c>
      <c r="M4" s="498" t="s">
        <v>8</v>
      </c>
      <c r="N4" s="498" t="s">
        <v>9</v>
      </c>
      <c r="O4" s="498" t="s">
        <v>10</v>
      </c>
      <c r="P4" s="498" t="s">
        <v>4</v>
      </c>
      <c r="Q4" s="621" t="s">
        <v>5</v>
      </c>
      <c r="R4" s="622" t="s">
        <v>6</v>
      </c>
      <c r="S4" s="498" t="s">
        <v>7</v>
      </c>
      <c r="T4" s="498" t="s">
        <v>8</v>
      </c>
      <c r="U4" s="498" t="s">
        <v>9</v>
      </c>
      <c r="V4" s="498" t="s">
        <v>10</v>
      </c>
      <c r="W4" s="498" t="s">
        <v>4</v>
      </c>
      <c r="X4" s="621" t="s">
        <v>5</v>
      </c>
      <c r="Y4" s="622" t="s">
        <v>6</v>
      </c>
      <c r="Z4" s="605" t="s">
        <v>7</v>
      </c>
      <c r="AA4" s="605" t="s">
        <v>8</v>
      </c>
      <c r="AB4" s="605" t="s">
        <v>9</v>
      </c>
      <c r="AC4" s="605" t="s">
        <v>10</v>
      </c>
      <c r="AD4" s="605" t="s">
        <v>4</v>
      </c>
      <c r="AE4" s="743" t="s">
        <v>5</v>
      </c>
      <c r="AF4" s="744" t="s">
        <v>6</v>
      </c>
      <c r="AG4" s="901" t="s">
        <v>7</v>
      </c>
    </row>
    <row r="5" spans="2:33" ht="13.5" customHeight="1" x14ac:dyDescent="0.3">
      <c r="B5" s="1126"/>
      <c r="C5" s="496" t="s">
        <v>95</v>
      </c>
      <c r="D5" s="609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623">
        <v>7</v>
      </c>
      <c r="K5" s="504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623">
        <v>14</v>
      </c>
      <c r="R5" s="504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623">
        <v>21</v>
      </c>
      <c r="Y5" s="504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870">
        <v>28</v>
      </c>
      <c r="AF5" s="871">
        <v>29</v>
      </c>
      <c r="AG5" s="504">
        <v>30</v>
      </c>
    </row>
    <row r="6" spans="2:33" ht="15" customHeight="1" x14ac:dyDescent="0.3">
      <c r="B6" s="874"/>
      <c r="C6" s="884" t="s">
        <v>13</v>
      </c>
      <c r="D6" s="887"/>
      <c r="E6" s="875"/>
      <c r="F6" s="875"/>
      <c r="G6" s="875"/>
      <c r="H6" s="875"/>
      <c r="I6" s="876"/>
      <c r="J6" s="877"/>
      <c r="K6" s="878"/>
      <c r="L6" s="875"/>
      <c r="M6" s="875"/>
      <c r="N6" s="875"/>
      <c r="O6" s="875"/>
      <c r="P6" s="876"/>
      <c r="Q6" s="877"/>
      <c r="R6" s="878"/>
      <c r="S6" s="933"/>
      <c r="T6" s="933"/>
      <c r="U6" s="933"/>
      <c r="V6" s="933"/>
      <c r="W6" s="934"/>
      <c r="X6" s="829"/>
      <c r="Y6" s="830"/>
      <c r="Z6" s="879"/>
      <c r="AA6" s="880"/>
      <c r="AB6" s="881"/>
      <c r="AC6" s="880"/>
      <c r="AD6" s="881"/>
      <c r="AE6" s="882"/>
      <c r="AF6" s="883"/>
      <c r="AG6" s="878"/>
    </row>
    <row r="7" spans="2:33" ht="15" customHeight="1" x14ac:dyDescent="0.3">
      <c r="B7" s="244" t="s">
        <v>73</v>
      </c>
      <c r="C7" s="885" t="s">
        <v>18</v>
      </c>
      <c r="D7" s="215" t="s">
        <v>6</v>
      </c>
      <c r="E7" s="224" t="s">
        <v>8</v>
      </c>
      <c r="F7" s="224" t="s">
        <v>8</v>
      </c>
      <c r="G7" s="224" t="s">
        <v>7</v>
      </c>
      <c r="H7" s="224" t="s">
        <v>7</v>
      </c>
      <c r="I7" s="272" t="s">
        <v>7</v>
      </c>
      <c r="J7" s="691" t="s">
        <v>16</v>
      </c>
      <c r="K7" s="692" t="s">
        <v>16</v>
      </c>
      <c r="L7" s="858" t="s">
        <v>22</v>
      </c>
      <c r="M7" s="858" t="s">
        <v>22</v>
      </c>
      <c r="N7" s="858" t="s">
        <v>22</v>
      </c>
      <c r="O7" s="858" t="s">
        <v>22</v>
      </c>
      <c r="P7" s="587" t="s">
        <v>6</v>
      </c>
      <c r="Q7" s="567" t="s">
        <v>7</v>
      </c>
      <c r="R7" s="773" t="s">
        <v>7</v>
      </c>
      <c r="S7" s="563" t="s">
        <v>8</v>
      </c>
      <c r="T7" s="563" t="s">
        <v>8</v>
      </c>
      <c r="U7" s="828" t="s">
        <v>4</v>
      </c>
      <c r="V7" s="761" t="s">
        <v>4</v>
      </c>
      <c r="W7" s="761" t="s">
        <v>77</v>
      </c>
      <c r="X7" s="932" t="s">
        <v>53</v>
      </c>
      <c r="Y7" s="711" t="s">
        <v>53</v>
      </c>
      <c r="Z7" s="581" t="s">
        <v>23</v>
      </c>
      <c r="AA7" s="582" t="s">
        <v>23</v>
      </c>
      <c r="AB7" s="591" t="s">
        <v>16</v>
      </c>
      <c r="AC7" s="591" t="s">
        <v>16</v>
      </c>
      <c r="AD7" s="900" t="s">
        <v>16</v>
      </c>
      <c r="AE7" s="697" t="s">
        <v>7</v>
      </c>
      <c r="AF7" s="698" t="s">
        <v>7</v>
      </c>
      <c r="AG7" s="510" t="s">
        <v>8</v>
      </c>
    </row>
    <row r="8" spans="2:33" ht="15" customHeight="1" x14ac:dyDescent="0.3">
      <c r="B8" s="244" t="s">
        <v>20</v>
      </c>
      <c r="C8" s="885" t="s">
        <v>21</v>
      </c>
      <c r="D8" s="591" t="s">
        <v>16</v>
      </c>
      <c r="E8" s="514" t="s">
        <v>22</v>
      </c>
      <c r="F8" s="514" t="s">
        <v>22</v>
      </c>
      <c r="G8" s="514" t="s">
        <v>22</v>
      </c>
      <c r="H8" s="514" t="s">
        <v>22</v>
      </c>
      <c r="I8" s="276" t="s">
        <v>53</v>
      </c>
      <c r="J8" s="569" t="s">
        <v>7</v>
      </c>
      <c r="K8" s="205" t="s">
        <v>7</v>
      </c>
      <c r="L8" s="563" t="s">
        <v>8</v>
      </c>
      <c r="M8" s="563" t="s">
        <v>8</v>
      </c>
      <c r="N8" s="563" t="s">
        <v>8</v>
      </c>
      <c r="O8" s="563" t="s">
        <v>8</v>
      </c>
      <c r="P8" s="627" t="s">
        <v>16</v>
      </c>
      <c r="Q8" s="898" t="s">
        <v>53</v>
      </c>
      <c r="R8" s="931" t="s">
        <v>53</v>
      </c>
      <c r="S8" s="555" t="s">
        <v>23</v>
      </c>
      <c r="T8" s="555" t="s">
        <v>23</v>
      </c>
      <c r="U8" s="627" t="s">
        <v>16</v>
      </c>
      <c r="V8" s="627" t="s">
        <v>16</v>
      </c>
      <c r="W8" s="935" t="s">
        <v>8</v>
      </c>
      <c r="X8" s="211" t="s">
        <v>7</v>
      </c>
      <c r="Y8" s="205" t="s">
        <v>7</v>
      </c>
      <c r="Z8" s="828" t="s">
        <v>4</v>
      </c>
      <c r="AA8" s="761" t="s">
        <v>4</v>
      </c>
      <c r="AB8" s="226" t="s">
        <v>7</v>
      </c>
      <c r="AC8" s="273" t="s">
        <v>7</v>
      </c>
      <c r="AD8" s="654" t="s">
        <v>7</v>
      </c>
      <c r="AE8" s="629" t="s">
        <v>16</v>
      </c>
      <c r="AF8" s="591" t="s">
        <v>16</v>
      </c>
      <c r="AG8" s="591" t="s">
        <v>22</v>
      </c>
    </row>
    <row r="9" spans="2:33" ht="15" customHeight="1" x14ac:dyDescent="0.3">
      <c r="B9" s="508" t="s">
        <v>66</v>
      </c>
      <c r="C9" s="886" t="s">
        <v>26</v>
      </c>
      <c r="D9" s="208" t="s">
        <v>7</v>
      </c>
      <c r="E9" s="642" t="s">
        <v>8</v>
      </c>
      <c r="F9" s="642" t="s">
        <v>8</v>
      </c>
      <c r="G9" s="642" t="s">
        <v>8</v>
      </c>
      <c r="H9" s="642" t="s">
        <v>8</v>
      </c>
      <c r="I9" s="643" t="s">
        <v>8</v>
      </c>
      <c r="J9" s="644" t="s">
        <v>6</v>
      </c>
      <c r="K9" s="645" t="s">
        <v>6</v>
      </c>
      <c r="L9" s="642" t="s">
        <v>7</v>
      </c>
      <c r="M9" s="642" t="s">
        <v>7</v>
      </c>
      <c r="N9" s="642" t="s">
        <v>8</v>
      </c>
      <c r="O9" s="642" t="s">
        <v>8</v>
      </c>
      <c r="P9" s="643" t="s">
        <v>8</v>
      </c>
      <c r="Q9" s="816" t="s">
        <v>8</v>
      </c>
      <c r="R9" s="926" t="s">
        <v>8</v>
      </c>
      <c r="S9" s="642" t="s">
        <v>8</v>
      </c>
      <c r="T9" s="642" t="s">
        <v>8</v>
      </c>
      <c r="U9" s="642" t="s">
        <v>7</v>
      </c>
      <c r="V9" s="642" t="s">
        <v>7</v>
      </c>
      <c r="W9" s="215" t="s">
        <v>6</v>
      </c>
      <c r="X9" s="585" t="s">
        <v>8</v>
      </c>
      <c r="Y9" s="208" t="s">
        <v>8</v>
      </c>
      <c r="Z9" s="927" t="s">
        <v>8</v>
      </c>
      <c r="AA9" s="928" t="s">
        <v>8</v>
      </c>
      <c r="AB9" s="647" t="s">
        <v>14</v>
      </c>
      <c r="AC9" s="647" t="s">
        <v>14</v>
      </c>
      <c r="AD9" s="899" t="s">
        <v>6</v>
      </c>
      <c r="AE9" s="697" t="s">
        <v>7</v>
      </c>
      <c r="AF9" s="698" t="s">
        <v>7</v>
      </c>
      <c r="AG9" s="902" t="s">
        <v>8</v>
      </c>
    </row>
    <row r="10" spans="2:33" ht="17.25" customHeight="1" x14ac:dyDescent="0.3">
      <c r="B10" s="244" t="s">
        <v>90</v>
      </c>
      <c r="C10" s="885" t="s">
        <v>28</v>
      </c>
      <c r="D10" s="205" t="s">
        <v>14</v>
      </c>
      <c r="E10" s="212" t="s">
        <v>19</v>
      </c>
      <c r="F10" s="212" t="s">
        <v>19</v>
      </c>
      <c r="G10" s="212" t="s">
        <v>19</v>
      </c>
      <c r="H10" s="215" t="s">
        <v>6</v>
      </c>
      <c r="I10" s="275" t="s">
        <v>7</v>
      </c>
      <c r="J10" s="569" t="s">
        <v>7</v>
      </c>
      <c r="K10" s="205" t="s">
        <v>7</v>
      </c>
      <c r="L10" s="216" t="s">
        <v>14</v>
      </c>
      <c r="M10" s="212" t="s">
        <v>14</v>
      </c>
      <c r="N10" s="212" t="s">
        <v>14</v>
      </c>
      <c r="O10" s="212" t="s">
        <v>19</v>
      </c>
      <c r="P10" s="275" t="s">
        <v>19</v>
      </c>
      <c r="Q10" s="569" t="s">
        <v>7</v>
      </c>
      <c r="R10" s="205" t="s">
        <v>7</v>
      </c>
      <c r="S10" s="199" t="s">
        <v>6</v>
      </c>
      <c r="T10" s="199" t="s">
        <v>6</v>
      </c>
      <c r="U10" s="199" t="s">
        <v>6</v>
      </c>
      <c r="V10" s="216" t="s">
        <v>14</v>
      </c>
      <c r="W10" s="578" t="s">
        <v>14</v>
      </c>
      <c r="X10" s="569" t="s">
        <v>19</v>
      </c>
      <c r="Y10" s="205" t="s">
        <v>19</v>
      </c>
      <c r="Z10" s="212" t="s">
        <v>7</v>
      </c>
      <c r="AA10" s="212" t="s">
        <v>7</v>
      </c>
      <c r="AB10" s="212" t="s">
        <v>7</v>
      </c>
      <c r="AC10" s="212" t="s">
        <v>7</v>
      </c>
      <c r="AD10" s="275" t="s">
        <v>14</v>
      </c>
      <c r="AE10" s="872" t="s">
        <v>14</v>
      </c>
      <c r="AF10" s="873" t="s">
        <v>14</v>
      </c>
      <c r="AG10" s="903" t="s">
        <v>19</v>
      </c>
    </row>
    <row r="11" spans="2:33" ht="16.5" customHeight="1" x14ac:dyDescent="0.3">
      <c r="B11" s="422" t="s">
        <v>91</v>
      </c>
      <c r="C11" s="885" t="s">
        <v>30</v>
      </c>
      <c r="D11" s="205" t="s">
        <v>7</v>
      </c>
      <c r="E11" s="216" t="s">
        <v>14</v>
      </c>
      <c r="F11" s="212" t="s">
        <v>14</v>
      </c>
      <c r="G11" s="212" t="s">
        <v>14</v>
      </c>
      <c r="H11" s="824" t="s">
        <v>7</v>
      </c>
      <c r="I11" s="578" t="s">
        <v>19</v>
      </c>
      <c r="J11" s="815" t="s">
        <v>14</v>
      </c>
      <c r="K11" s="205" t="s">
        <v>7</v>
      </c>
      <c r="L11" s="199" t="s">
        <v>6</v>
      </c>
      <c r="M11" s="199" t="s">
        <v>6</v>
      </c>
      <c r="N11" s="199" t="s">
        <v>6</v>
      </c>
      <c r="O11" s="828" t="s">
        <v>4</v>
      </c>
      <c r="P11" s="275" t="s">
        <v>14</v>
      </c>
      <c r="Q11" s="569" t="s">
        <v>19</v>
      </c>
      <c r="R11" s="205" t="s">
        <v>19</v>
      </c>
      <c r="S11" s="212" t="s">
        <v>7</v>
      </c>
      <c r="T11" s="212" t="s">
        <v>7</v>
      </c>
      <c r="U11" s="212" t="s">
        <v>7</v>
      </c>
      <c r="V11" s="212" t="s">
        <v>7</v>
      </c>
      <c r="W11" s="275" t="s">
        <v>14</v>
      </c>
      <c r="X11" s="569" t="s">
        <v>14</v>
      </c>
      <c r="Y11" s="205" t="s">
        <v>14</v>
      </c>
      <c r="Z11" s="212" t="s">
        <v>19</v>
      </c>
      <c r="AA11" s="212" t="s">
        <v>19</v>
      </c>
      <c r="AB11" s="212" t="s">
        <v>19</v>
      </c>
      <c r="AC11" s="215" t="s">
        <v>6</v>
      </c>
      <c r="AD11" s="275" t="s">
        <v>7</v>
      </c>
      <c r="AE11" s="929" t="s">
        <v>6</v>
      </c>
      <c r="AF11" s="576" t="s">
        <v>7</v>
      </c>
      <c r="AG11" s="828" t="s">
        <v>4</v>
      </c>
    </row>
    <row r="12" spans="2:33" ht="15" customHeight="1" x14ac:dyDescent="0.3">
      <c r="B12" s="244" t="s">
        <v>92</v>
      </c>
      <c r="C12" s="885" t="s">
        <v>32</v>
      </c>
      <c r="D12" s="205" t="s">
        <v>7</v>
      </c>
      <c r="E12" s="199" t="s">
        <v>6</v>
      </c>
      <c r="F12" s="199" t="s">
        <v>6</v>
      </c>
      <c r="G12" s="199" t="s">
        <v>6</v>
      </c>
      <c r="H12" s="216" t="s">
        <v>14</v>
      </c>
      <c r="I12" s="578" t="s">
        <v>14</v>
      </c>
      <c r="J12" s="569" t="s">
        <v>19</v>
      </c>
      <c r="K12" s="205" t="s">
        <v>19</v>
      </c>
      <c r="L12" s="212" t="s">
        <v>7</v>
      </c>
      <c r="M12" s="212" t="s">
        <v>7</v>
      </c>
      <c r="N12" s="212" t="s">
        <v>7</v>
      </c>
      <c r="O12" s="212" t="s">
        <v>7</v>
      </c>
      <c r="P12" s="275" t="s">
        <v>14</v>
      </c>
      <c r="Q12" s="569" t="s">
        <v>14</v>
      </c>
      <c r="R12" s="205" t="s">
        <v>14</v>
      </c>
      <c r="S12" s="212" t="s">
        <v>19</v>
      </c>
      <c r="T12" s="212" t="s">
        <v>19</v>
      </c>
      <c r="U12" s="212" t="s">
        <v>19</v>
      </c>
      <c r="V12" s="215" t="s">
        <v>6</v>
      </c>
      <c r="W12" s="275" t="s">
        <v>7</v>
      </c>
      <c r="X12" s="569" t="s">
        <v>7</v>
      </c>
      <c r="Y12" s="205" t="s">
        <v>7</v>
      </c>
      <c r="Z12" s="631" t="s">
        <v>14</v>
      </c>
      <c r="AA12" s="630" t="s">
        <v>14</v>
      </c>
      <c r="AB12" s="630" t="s">
        <v>14</v>
      </c>
      <c r="AC12" s="631" t="s">
        <v>19</v>
      </c>
      <c r="AD12" s="632" t="s">
        <v>19</v>
      </c>
      <c r="AE12" s="693" t="s">
        <v>7</v>
      </c>
      <c r="AF12" s="930" t="s">
        <v>6</v>
      </c>
      <c r="AG12" s="584" t="s">
        <v>6</v>
      </c>
    </row>
    <row r="13" spans="2:33" ht="15" customHeight="1" x14ac:dyDescent="0.3">
      <c r="B13" s="508" t="s">
        <v>93</v>
      </c>
      <c r="C13" s="886" t="s">
        <v>34</v>
      </c>
      <c r="D13" s="210" t="s">
        <v>19</v>
      </c>
      <c r="E13" s="630" t="s">
        <v>7</v>
      </c>
      <c r="F13" s="630" t="s">
        <v>7</v>
      </c>
      <c r="G13" s="630" t="s">
        <v>7</v>
      </c>
      <c r="H13" s="760" t="s">
        <v>19</v>
      </c>
      <c r="I13" s="421" t="s">
        <v>14</v>
      </c>
      <c r="J13" s="925" t="s">
        <v>7</v>
      </c>
      <c r="K13" s="210" t="s">
        <v>14</v>
      </c>
      <c r="L13" s="630" t="s">
        <v>19</v>
      </c>
      <c r="M13" s="630" t="s">
        <v>19</v>
      </c>
      <c r="N13" s="630" t="s">
        <v>19</v>
      </c>
      <c r="O13" s="630" t="s">
        <v>6</v>
      </c>
      <c r="P13" s="421" t="s">
        <v>7</v>
      </c>
      <c r="Q13" s="567" t="s">
        <v>7</v>
      </c>
      <c r="R13" s="210" t="s">
        <v>7</v>
      </c>
      <c r="S13" s="631" t="s">
        <v>14</v>
      </c>
      <c r="T13" s="630" t="s">
        <v>14</v>
      </c>
      <c r="U13" s="630" t="s">
        <v>14</v>
      </c>
      <c r="V13" s="631" t="s">
        <v>19</v>
      </c>
      <c r="W13" s="632" t="s">
        <v>19</v>
      </c>
      <c r="X13" s="567" t="s">
        <v>7</v>
      </c>
      <c r="Y13" s="210" t="s">
        <v>7</v>
      </c>
      <c r="Z13" s="894" t="s">
        <v>6</v>
      </c>
      <c r="AA13" s="894" t="s">
        <v>6</v>
      </c>
      <c r="AB13" s="894" t="s">
        <v>6</v>
      </c>
      <c r="AC13" s="895" t="s">
        <v>14</v>
      </c>
      <c r="AD13" s="896" t="s">
        <v>14</v>
      </c>
      <c r="AE13" s="693" t="s">
        <v>19</v>
      </c>
      <c r="AF13" s="694" t="s">
        <v>19</v>
      </c>
      <c r="AG13" s="904" t="s">
        <v>7</v>
      </c>
    </row>
    <row r="14" spans="2:33" ht="16.149999999999999" customHeight="1" x14ac:dyDescent="0.25">
      <c r="B14" s="293" t="s">
        <v>55</v>
      </c>
      <c r="C14" s="893"/>
      <c r="D14" s="571"/>
      <c r="E14" s="888"/>
      <c r="F14" s="889"/>
      <c r="G14" s="889"/>
      <c r="H14" s="889"/>
      <c r="I14" s="890"/>
      <c r="J14" s="891"/>
      <c r="K14" s="409"/>
      <c r="L14" s="888"/>
      <c r="M14" s="889"/>
      <c r="N14" s="889"/>
      <c r="O14" s="889"/>
      <c r="P14" s="890"/>
      <c r="Q14" s="891"/>
      <c r="R14" s="409"/>
      <c r="S14" s="888"/>
      <c r="T14" s="889"/>
      <c r="U14" s="889"/>
      <c r="V14" s="889"/>
      <c r="W14" s="890"/>
      <c r="X14" s="891"/>
      <c r="Y14" s="409"/>
      <c r="Z14" s="888"/>
      <c r="AA14" s="889"/>
      <c r="AB14" s="889"/>
      <c r="AC14" s="889"/>
      <c r="AD14" s="890"/>
      <c r="AE14" s="891"/>
      <c r="AF14" s="409"/>
      <c r="AG14" s="892"/>
    </row>
    <row r="15" spans="2:33" ht="14.25" customHeight="1" x14ac:dyDescent="0.25">
      <c r="B15" s="831" t="s">
        <v>97</v>
      </c>
      <c r="C15" s="832" t="s">
        <v>98</v>
      </c>
      <c r="D15" s="208" t="s">
        <v>7</v>
      </c>
      <c r="E15" s="642" t="s">
        <v>8</v>
      </c>
      <c r="F15" s="642" t="s">
        <v>8</v>
      </c>
      <c r="G15" s="642" t="s">
        <v>8</v>
      </c>
      <c r="H15" s="643" t="s">
        <v>8</v>
      </c>
      <c r="I15" s="897" t="s">
        <v>8</v>
      </c>
      <c r="J15" s="585" t="s">
        <v>7</v>
      </c>
      <c r="K15" s="208" t="s">
        <v>7</v>
      </c>
      <c r="L15" s="642" t="s">
        <v>8</v>
      </c>
      <c r="M15" s="642" t="s">
        <v>8</v>
      </c>
      <c r="N15" s="642" t="s">
        <v>8</v>
      </c>
      <c r="O15" s="643" t="s">
        <v>8</v>
      </c>
      <c r="P15" s="897" t="s">
        <v>8</v>
      </c>
      <c r="Q15" s="585" t="s">
        <v>7</v>
      </c>
      <c r="R15" s="208" t="s">
        <v>7</v>
      </c>
      <c r="S15" s="642" t="s">
        <v>8</v>
      </c>
      <c r="T15" s="642" t="s">
        <v>8</v>
      </c>
      <c r="U15" s="642" t="s">
        <v>8</v>
      </c>
      <c r="V15" s="643" t="s">
        <v>8</v>
      </c>
      <c r="W15" s="897" t="s">
        <v>8</v>
      </c>
      <c r="X15" s="585" t="s">
        <v>7</v>
      </c>
      <c r="Y15" s="208" t="s">
        <v>7</v>
      </c>
      <c r="Z15" s="642" t="s">
        <v>8</v>
      </c>
      <c r="AA15" s="642" t="s">
        <v>8</v>
      </c>
      <c r="AB15" s="642" t="s">
        <v>8</v>
      </c>
      <c r="AC15" s="643" t="s">
        <v>8</v>
      </c>
      <c r="AD15" s="897" t="s">
        <v>8</v>
      </c>
      <c r="AE15" s="585" t="s">
        <v>7</v>
      </c>
      <c r="AF15" s="208" t="s">
        <v>7</v>
      </c>
      <c r="AG15" s="902" t="s">
        <v>8</v>
      </c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21" t="s">
        <v>38</v>
      </c>
      <c r="D18" s="53">
        <f t="shared" ref="D18:AB18" si="0">SUM(D19:D22)</f>
        <v>4</v>
      </c>
      <c r="E18" s="53">
        <f t="shared" si="0"/>
        <v>6</v>
      </c>
      <c r="F18" s="53">
        <f t="shared" si="0"/>
        <v>6</v>
      </c>
      <c r="G18" s="53">
        <f t="shared" si="0"/>
        <v>5</v>
      </c>
      <c r="H18" s="53">
        <f t="shared" si="0"/>
        <v>5</v>
      </c>
      <c r="I18" s="53">
        <f t="shared" si="0"/>
        <v>5</v>
      </c>
      <c r="J18" s="53">
        <f t="shared" si="0"/>
        <v>4</v>
      </c>
      <c r="K18" s="53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53">
        <f t="shared" si="0"/>
        <v>5</v>
      </c>
      <c r="P18" s="53">
        <f t="shared" si="0"/>
        <v>6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5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ref="AC18:AG18" si="1">SUM(AC19:AC22)</f>
        <v>5</v>
      </c>
      <c r="AD18" s="53">
        <f t="shared" si="1"/>
        <v>5</v>
      </c>
      <c r="AE18" s="53">
        <f t="shared" si="1"/>
        <v>4</v>
      </c>
      <c r="AF18" s="53">
        <f t="shared" si="1"/>
        <v>4</v>
      </c>
      <c r="AG18" s="53">
        <f t="shared" si="1"/>
        <v>5</v>
      </c>
    </row>
    <row r="19" spans="2:33" ht="12.75" customHeight="1" x14ac:dyDescent="0.25">
      <c r="B19" s="4"/>
      <c r="C19" s="52" t="s">
        <v>8</v>
      </c>
      <c r="D19" s="81">
        <f t="shared" ref="D19:AG19" si="2">COUNTIFS(D$6:D$13,"M")+COUNTIFS(D$6:D$13,"MG")</f>
        <v>1</v>
      </c>
      <c r="E19" s="81">
        <f t="shared" si="2"/>
        <v>2</v>
      </c>
      <c r="F19" s="81">
        <f t="shared" si="2"/>
        <v>2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1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2</v>
      </c>
      <c r="Q19" s="905">
        <f t="shared" si="2"/>
        <v>1</v>
      </c>
      <c r="R19" s="905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905">
        <f t="shared" si="2"/>
        <v>1</v>
      </c>
      <c r="AA19" s="905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2</v>
      </c>
    </row>
    <row r="20" spans="2:33" ht="12.75" customHeight="1" x14ac:dyDescent="0.25">
      <c r="B20" s="4"/>
      <c r="C20" s="52" t="s">
        <v>14</v>
      </c>
      <c r="D20" s="84">
        <f t="shared" ref="D20:AG20" si="3">COUNTIFS(D$6:D$13,"T")+COUNTIFS(D$6:D$13,"TG")</f>
        <v>1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1</v>
      </c>
      <c r="L20" s="84">
        <f t="shared" si="3"/>
        <v>2</v>
      </c>
      <c r="M20" s="84">
        <f t="shared" si="3"/>
        <v>2</v>
      </c>
      <c r="N20" s="84">
        <f t="shared" si="3"/>
        <v>2</v>
      </c>
      <c r="O20" s="84">
        <f t="shared" si="3"/>
        <v>1</v>
      </c>
      <c r="P20" s="84">
        <f t="shared" si="3"/>
        <v>2</v>
      </c>
      <c r="Q20" s="84">
        <f t="shared" si="3"/>
        <v>1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2</v>
      </c>
      <c r="X20" s="84">
        <f t="shared" si="3"/>
        <v>1</v>
      </c>
      <c r="Y20" s="84">
        <f t="shared" si="3"/>
        <v>1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1</v>
      </c>
      <c r="AF20" s="84">
        <f t="shared" si="3"/>
        <v>1</v>
      </c>
      <c r="AG20" s="84">
        <f t="shared" si="3"/>
        <v>1</v>
      </c>
    </row>
    <row r="21" spans="2:33" ht="12" customHeight="1" x14ac:dyDescent="0.25">
      <c r="C21" s="52" t="s">
        <v>19</v>
      </c>
      <c r="D21" s="87">
        <f t="shared" ref="D21:AG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</row>
    <row r="22" spans="2:33" ht="15" customHeight="1" x14ac:dyDescent="0.25">
      <c r="C22" s="52" t="s">
        <v>6</v>
      </c>
      <c r="D22" s="90">
        <f t="shared" ref="D22:AG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6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6">
        <f t="shared" si="5"/>
        <v>1</v>
      </c>
      <c r="AF22" s="906">
        <f t="shared" si="5"/>
        <v>1</v>
      </c>
      <c r="AG22" s="90">
        <f t="shared" si="5"/>
        <v>1</v>
      </c>
    </row>
    <row r="23" spans="2:33" ht="14.25" customHeight="1" x14ac:dyDescent="0.25">
      <c r="C23" s="21" t="s">
        <v>7</v>
      </c>
      <c r="D23" s="92">
        <f t="shared" ref="D23:AG23" si="6">COUNTIFS(D$6:D$13,"L")+COUNTIFS(D$6:D$13,"LG")</f>
        <v>3</v>
      </c>
      <c r="E23" s="92">
        <f t="shared" si="6"/>
        <v>1</v>
      </c>
      <c r="F23" s="92">
        <f t="shared" si="6"/>
        <v>1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3</v>
      </c>
      <c r="L23" s="92">
        <f t="shared" si="6"/>
        <v>2</v>
      </c>
      <c r="M23" s="92">
        <f t="shared" si="6"/>
        <v>2</v>
      </c>
      <c r="N23" s="92">
        <f t="shared" si="6"/>
        <v>1</v>
      </c>
      <c r="O23" s="92">
        <f t="shared" si="6"/>
        <v>1</v>
      </c>
      <c r="P23" s="92">
        <f t="shared" si="6"/>
        <v>1</v>
      </c>
      <c r="Q23" s="92">
        <f t="shared" si="6"/>
        <v>3</v>
      </c>
      <c r="R23" s="92">
        <f t="shared" si="6"/>
        <v>3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2</v>
      </c>
      <c r="W23" s="92">
        <f t="shared" si="6"/>
        <v>1</v>
      </c>
      <c r="X23" s="92">
        <f t="shared" si="6"/>
        <v>3</v>
      </c>
      <c r="Y23" s="92">
        <f t="shared" si="6"/>
        <v>3</v>
      </c>
      <c r="Z23" s="92">
        <f t="shared" si="6"/>
        <v>2</v>
      </c>
      <c r="AA23" s="92">
        <f t="shared" si="6"/>
        <v>2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3</v>
      </c>
      <c r="AF23" s="92">
        <f t="shared" si="6"/>
        <v>3</v>
      </c>
      <c r="AG23" s="92">
        <f t="shared" si="6"/>
        <v>1</v>
      </c>
    </row>
    <row r="24" spans="2:33" ht="12.5" x14ac:dyDescent="0.25">
      <c r="C24" s="21" t="s">
        <v>94</v>
      </c>
      <c r="D24" s="180">
        <f>COUNTIFS(D$6:D$13,"MG")+COUNTIFS(D$6:D$13,"TG")+COUNTIFS(D$6:D$13,"LG")+COUNTIFS(D$6:D$13,"DG")</f>
        <v>1</v>
      </c>
      <c r="E24" s="180">
        <f t="shared" ref="E24:AG24" si="7">COUNTIFS(E$6:E$13,"MG")+COUNTIFS(E$6:E$13,"TG")+COUNTIFS(E$6:E$13,"LG")+COUNTIFS(E$6:E$13,"DG")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1</v>
      </c>
      <c r="O24" s="180">
        <f t="shared" si="7"/>
        <v>1</v>
      </c>
      <c r="P24" s="180">
        <f t="shared" si="7"/>
        <v>1</v>
      </c>
      <c r="Q24" s="180">
        <f t="shared" si="7"/>
        <v>1</v>
      </c>
      <c r="R24" s="180">
        <f t="shared" si="7"/>
        <v>1</v>
      </c>
      <c r="S24" s="180">
        <f t="shared" si="7"/>
        <v>1</v>
      </c>
      <c r="T24" s="180">
        <f t="shared" si="7"/>
        <v>1</v>
      </c>
      <c r="U24" s="180">
        <f t="shared" si="7"/>
        <v>1</v>
      </c>
      <c r="V24" s="180">
        <f t="shared" si="7"/>
        <v>1</v>
      </c>
      <c r="W24" s="180">
        <f t="shared" si="7"/>
        <v>0</v>
      </c>
      <c r="X24" s="180">
        <f t="shared" si="7"/>
        <v>1</v>
      </c>
      <c r="Y24" s="180">
        <f t="shared" si="7"/>
        <v>1</v>
      </c>
      <c r="Z24" s="180">
        <f t="shared" si="7"/>
        <v>1</v>
      </c>
      <c r="AA24" s="180">
        <f t="shared" si="7"/>
        <v>1</v>
      </c>
      <c r="AB24" s="180">
        <f t="shared" si="7"/>
        <v>1</v>
      </c>
      <c r="AC24" s="180">
        <f t="shared" si="7"/>
        <v>1</v>
      </c>
      <c r="AD24" s="180">
        <f t="shared" si="7"/>
        <v>1</v>
      </c>
      <c r="AE24" s="180">
        <f t="shared" si="7"/>
        <v>1</v>
      </c>
      <c r="AF24" s="180">
        <f t="shared" si="7"/>
        <v>1</v>
      </c>
      <c r="AG24" s="180">
        <f t="shared" si="7"/>
        <v>1</v>
      </c>
    </row>
    <row r="25" spans="2:33" ht="12.5" x14ac:dyDescent="0.25">
      <c r="C25" s="21" t="s">
        <v>4</v>
      </c>
      <c r="D25" s="94">
        <f t="shared" ref="D25:AG25" si="8">COUNTIFS(D$6:D$13,"V")</f>
        <v>0</v>
      </c>
      <c r="E25" s="94">
        <f t="shared" si="8"/>
        <v>0</v>
      </c>
      <c r="F25" s="94">
        <f t="shared" si="8"/>
        <v>0</v>
      </c>
      <c r="G25" s="94">
        <f t="shared" si="8"/>
        <v>0</v>
      </c>
      <c r="H25" s="94">
        <f t="shared" si="8"/>
        <v>0</v>
      </c>
      <c r="I25" s="94">
        <f t="shared" si="8"/>
        <v>0</v>
      </c>
      <c r="J25" s="94">
        <f t="shared" si="8"/>
        <v>0</v>
      </c>
      <c r="K25" s="94">
        <f t="shared" si="8"/>
        <v>0</v>
      </c>
      <c r="L25" s="94">
        <f t="shared" si="8"/>
        <v>0</v>
      </c>
      <c r="M25" s="94">
        <f t="shared" si="8"/>
        <v>0</v>
      </c>
      <c r="N25" s="94">
        <f t="shared" si="8"/>
        <v>0</v>
      </c>
      <c r="O25" s="94">
        <f t="shared" si="8"/>
        <v>1</v>
      </c>
      <c r="P25" s="94">
        <f t="shared" si="8"/>
        <v>0</v>
      </c>
      <c r="Q25" s="94">
        <f t="shared" si="8"/>
        <v>0</v>
      </c>
      <c r="R25" s="94">
        <f t="shared" si="8"/>
        <v>0</v>
      </c>
      <c r="S25" s="94">
        <f t="shared" si="8"/>
        <v>0</v>
      </c>
      <c r="T25" s="94">
        <f t="shared" si="8"/>
        <v>0</v>
      </c>
      <c r="U25" s="94">
        <f t="shared" si="8"/>
        <v>1</v>
      </c>
      <c r="V25" s="94">
        <f t="shared" si="8"/>
        <v>1</v>
      </c>
      <c r="W25" s="94">
        <f t="shared" si="8"/>
        <v>0</v>
      </c>
      <c r="X25" s="94">
        <f t="shared" si="8"/>
        <v>0</v>
      </c>
      <c r="Y25" s="94">
        <f t="shared" si="8"/>
        <v>0</v>
      </c>
      <c r="Z25" s="94">
        <f t="shared" si="8"/>
        <v>1</v>
      </c>
      <c r="AA25" s="94">
        <f t="shared" si="8"/>
        <v>1</v>
      </c>
      <c r="AB25" s="94">
        <f t="shared" si="8"/>
        <v>0</v>
      </c>
      <c r="AC25" s="94">
        <f t="shared" si="8"/>
        <v>0</v>
      </c>
      <c r="AD25" s="94">
        <f t="shared" si="8"/>
        <v>0</v>
      </c>
      <c r="AE25" s="94">
        <f t="shared" si="8"/>
        <v>0</v>
      </c>
      <c r="AF25" s="94">
        <f t="shared" si="8"/>
        <v>0</v>
      </c>
      <c r="AG25" s="94">
        <f t="shared" si="8"/>
        <v>1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>
      <c r="D30" s="69" t="s">
        <v>8</v>
      </c>
      <c r="E30" s="69" t="s">
        <v>8</v>
      </c>
      <c r="F30" s="70" t="s">
        <v>6</v>
      </c>
      <c r="G30" s="71" t="s">
        <v>6</v>
      </c>
      <c r="H30"/>
      <c r="I30"/>
      <c r="J30" s="196">
        <f t="shared" ref="J30:J37" si="9">8.33*(COUNTIFS(D30:G30,"&lt;&gt;"&amp;"L",D30:G30,"&lt;&gt;"&amp;"D"))+8*(COUNTIFS(D30:G30,"="&amp;"D"))</f>
        <v>32.659999999999997</v>
      </c>
      <c r="K30" s="197"/>
    </row>
    <row r="31" spans="2:33" ht="12.5" x14ac:dyDescent="0.25">
      <c r="D31" s="69" t="s">
        <v>8</v>
      </c>
      <c r="E31" s="69" t="s">
        <v>8</v>
      </c>
      <c r="F31" s="70" t="s">
        <v>7</v>
      </c>
      <c r="G31" s="71" t="s">
        <v>7</v>
      </c>
      <c r="H31"/>
      <c r="I31"/>
      <c r="J31" s="196">
        <f t="shared" si="9"/>
        <v>16.66</v>
      </c>
      <c r="K31" s="197"/>
    </row>
    <row r="32" spans="2:33" ht="12.5" x14ac:dyDescent="0.25">
      <c r="D32" s="69" t="s">
        <v>7</v>
      </c>
      <c r="E32" s="69" t="s">
        <v>7</v>
      </c>
      <c r="F32" s="70" t="s">
        <v>8</v>
      </c>
      <c r="G32" s="71" t="s">
        <v>8</v>
      </c>
      <c r="H32"/>
      <c r="I32"/>
      <c r="J32" s="196">
        <f t="shared" si="9"/>
        <v>16.66</v>
      </c>
      <c r="K32" s="197"/>
    </row>
    <row r="33" spans="2:21" ht="12.5" x14ac:dyDescent="0.25">
      <c r="D33" s="69" t="s">
        <v>14</v>
      </c>
      <c r="E33" s="69" t="s">
        <v>6</v>
      </c>
      <c r="F33" s="70" t="s">
        <v>7</v>
      </c>
      <c r="G33" s="71" t="s">
        <v>7</v>
      </c>
      <c r="H33"/>
      <c r="I33"/>
      <c r="J33" s="196">
        <f t="shared" si="9"/>
        <v>16.329999999999998</v>
      </c>
      <c r="K33" s="197"/>
    </row>
    <row r="34" spans="2:21" s="10" customFormat="1" ht="12.5" x14ac:dyDescent="0.25">
      <c r="B34"/>
      <c r="D34" s="77" t="s">
        <v>7</v>
      </c>
      <c r="E34" s="77" t="s">
        <v>14</v>
      </c>
      <c r="F34" s="70" t="s">
        <v>14</v>
      </c>
      <c r="G34" s="71" t="s">
        <v>14</v>
      </c>
      <c r="J34" s="196">
        <f t="shared" si="9"/>
        <v>24.990000000000002</v>
      </c>
      <c r="K34" s="197"/>
      <c r="T34"/>
      <c r="U34"/>
    </row>
    <row r="35" spans="2:21" s="10" customFormat="1" ht="12.5" x14ac:dyDescent="0.25">
      <c r="B35"/>
      <c r="D35" s="77" t="s">
        <v>6</v>
      </c>
      <c r="E35" s="77" t="s">
        <v>7</v>
      </c>
      <c r="F35" s="70" t="s">
        <v>7</v>
      </c>
      <c r="G35" s="71" t="s">
        <v>7</v>
      </c>
      <c r="J35" s="196">
        <f t="shared" si="9"/>
        <v>8</v>
      </c>
      <c r="K35" s="197"/>
      <c r="T35"/>
      <c r="U35"/>
    </row>
    <row r="36" spans="2:21" s="10" customFormat="1" ht="12.5" x14ac:dyDescent="0.25">
      <c r="B36"/>
      <c r="D36" s="77" t="s">
        <v>19</v>
      </c>
      <c r="E36" s="77" t="s">
        <v>19</v>
      </c>
      <c r="F36" s="70" t="s">
        <v>7</v>
      </c>
      <c r="G36" s="71" t="s">
        <v>7</v>
      </c>
      <c r="J36" s="196">
        <f t="shared" si="9"/>
        <v>16.66</v>
      </c>
      <c r="K36" s="197"/>
      <c r="T36"/>
      <c r="U36"/>
    </row>
    <row r="37" spans="2:21" s="10" customFormat="1" ht="12.5" x14ac:dyDescent="0.25">
      <c r="B37"/>
      <c r="D37" s="77" t="s">
        <v>14</v>
      </c>
      <c r="E37" s="77" t="s">
        <v>14</v>
      </c>
      <c r="F37" s="70" t="s">
        <v>19</v>
      </c>
      <c r="G37" s="71" t="s">
        <v>19</v>
      </c>
      <c r="J37" s="196">
        <f t="shared" si="9"/>
        <v>33.32</v>
      </c>
      <c r="K37" s="197"/>
      <c r="T37"/>
      <c r="U37"/>
    </row>
    <row r="38" spans="2:21" s="10" customFormat="1" ht="12.5" x14ac:dyDescent="0.25">
      <c r="B38"/>
      <c r="J38" s="98"/>
      <c r="K38"/>
      <c r="T38"/>
      <c r="U38"/>
    </row>
    <row r="39" spans="2:21" s="10" customFormat="1" ht="12.5" x14ac:dyDescent="0.25">
      <c r="B39"/>
      <c r="J39" s="98"/>
      <c r="K39"/>
      <c r="T39"/>
      <c r="U39"/>
    </row>
    <row r="40" spans="2:21" s="10" customFormat="1" ht="12.5" x14ac:dyDescent="0.25">
      <c r="B40"/>
      <c r="D40" s="200">
        <f t="shared" ref="D40:G40" si="10">COUNTIFS(D30:D37,"M")</f>
        <v>2</v>
      </c>
      <c r="E40" s="200">
        <f t="shared" si="10"/>
        <v>2</v>
      </c>
      <c r="F40" s="200">
        <f t="shared" si="10"/>
        <v>1</v>
      </c>
      <c r="G40" s="243">
        <f t="shared" si="10"/>
        <v>1</v>
      </c>
      <c r="J40" s="189">
        <f>SUM(D40:G40)</f>
        <v>6</v>
      </c>
      <c r="K40" s="190"/>
      <c r="T40"/>
      <c r="U40"/>
    </row>
    <row r="41" spans="2:21" s="10" customFormat="1" ht="12.5" x14ac:dyDescent="0.25">
      <c r="B41"/>
      <c r="D41" s="10">
        <f t="shared" ref="D41:G41" si="11">COUNTIFS(D30:D37,"T")</f>
        <v>2</v>
      </c>
      <c r="E41" s="10">
        <f t="shared" si="11"/>
        <v>2</v>
      </c>
      <c r="F41" s="10">
        <f t="shared" si="11"/>
        <v>1</v>
      </c>
      <c r="G41" s="245">
        <f t="shared" si="11"/>
        <v>1</v>
      </c>
      <c r="J41" s="191">
        <f>SUM(D41:G41)</f>
        <v>6</v>
      </c>
      <c r="K41" s="192"/>
      <c r="T41"/>
      <c r="U41"/>
    </row>
    <row r="42" spans="2:21" s="10" customFormat="1" ht="12.5" x14ac:dyDescent="0.25">
      <c r="B42"/>
      <c r="D42" s="10">
        <f t="shared" ref="D42:G42" si="12">COUNTIFS(D30:D37,"N")</f>
        <v>1</v>
      </c>
      <c r="E42" s="10">
        <f t="shared" si="12"/>
        <v>1</v>
      </c>
      <c r="F42" s="10">
        <f t="shared" si="12"/>
        <v>1</v>
      </c>
      <c r="G42" s="245">
        <f t="shared" si="12"/>
        <v>1</v>
      </c>
      <c r="J42" s="191">
        <f>SUM(D42:G42)</f>
        <v>4</v>
      </c>
      <c r="K42" s="192"/>
      <c r="T42"/>
      <c r="U42"/>
    </row>
    <row r="43" spans="2:21" s="10" customFormat="1" ht="12.5" x14ac:dyDescent="0.25">
      <c r="B43"/>
      <c r="D43" s="10">
        <f t="shared" ref="D43:G43" si="13">COUNTIFS(D30:D37,"D")</f>
        <v>1</v>
      </c>
      <c r="E43" s="10">
        <f t="shared" si="13"/>
        <v>1</v>
      </c>
      <c r="F43" s="10">
        <f t="shared" si="13"/>
        <v>1</v>
      </c>
      <c r="G43" s="245">
        <f t="shared" si="13"/>
        <v>1</v>
      </c>
      <c r="J43" s="191">
        <f>SUM(D43:G43)</f>
        <v>4</v>
      </c>
      <c r="K43" s="192"/>
      <c r="T43"/>
      <c r="U43"/>
    </row>
    <row r="44" spans="2:21" s="10" customFormat="1" ht="12.5" x14ac:dyDescent="0.25">
      <c r="B44"/>
      <c r="D44" s="207">
        <f t="shared" ref="D44:G44" si="14">COUNTIFS(D30:D37,"L")</f>
        <v>2</v>
      </c>
      <c r="E44" s="207">
        <f t="shared" si="14"/>
        <v>2</v>
      </c>
      <c r="F44" s="207">
        <f t="shared" si="14"/>
        <v>4</v>
      </c>
      <c r="G44" s="247">
        <f t="shared" si="14"/>
        <v>4</v>
      </c>
      <c r="J44" s="193">
        <f>SUM(D44:G44)</f>
        <v>12</v>
      </c>
      <c r="K44" s="194"/>
      <c r="T44"/>
      <c r="U44"/>
    </row>
    <row r="45" spans="2:2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71358-A7BF-4C20-A27C-DBCCB55FA253}">
  <sheetPr>
    <tabColor theme="8" tint="0.39997558519241921"/>
  </sheetPr>
  <dimension ref="B1:AH45"/>
  <sheetViews>
    <sheetView showGridLines="0" zoomScale="114" zoomScaleNormal="115" workbookViewId="0">
      <pane xSplit="3" ySplit="5" topLeftCell="O6" activePane="bottomRight" state="frozen"/>
      <selection pane="topRight" activeCell="D1" sqref="D1"/>
      <selection pane="bottomLeft" activeCell="A6" sqref="A6"/>
      <selection pane="bottomRight" activeCell="AG11" sqref="AG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4" width="4" style="10" customWidth="1"/>
    <col min="5" max="17" width="4.26953125" style="10" customWidth="1"/>
    <col min="18" max="34" width="4.26953125" customWidth="1"/>
    <col min="35" max="35" width="9.26953125" bestFit="1" customWidth="1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33" t="s">
        <v>95</v>
      </c>
      <c r="S2" s="533"/>
      <c r="T2" s="533" t="s">
        <v>95</v>
      </c>
      <c r="U2" s="533"/>
      <c r="V2" s="533" t="s">
        <v>95</v>
      </c>
      <c r="W2" s="533"/>
      <c r="X2" s="501" t="s">
        <v>95</v>
      </c>
      <c r="Y2" s="533"/>
      <c r="Z2" s="533"/>
      <c r="AA2" s="533"/>
      <c r="AB2" s="533"/>
      <c r="AC2" s="606"/>
      <c r="AD2" s="533"/>
      <c r="AE2" s="606"/>
      <c r="AF2" s="533"/>
      <c r="AG2" s="533"/>
      <c r="AH2" s="501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/>
      <c r="U3" s="681"/>
      <c r="V3" s="681"/>
      <c r="W3" s="681" t="s">
        <v>95</v>
      </c>
      <c r="X3" s="681"/>
      <c r="Y3" s="681"/>
      <c r="Z3" s="681"/>
      <c r="AA3" s="681"/>
      <c r="AB3" s="681"/>
      <c r="AC3" s="681"/>
      <c r="AD3" s="681"/>
      <c r="AE3" s="681"/>
      <c r="AF3" s="681"/>
      <c r="AG3" s="681"/>
      <c r="AH3" s="685"/>
    </row>
    <row r="4" spans="2:34" ht="15" customHeight="1" x14ac:dyDescent="0.3">
      <c r="B4" s="1126" t="s">
        <v>3</v>
      </c>
      <c r="C4" s="496" t="s">
        <v>95</v>
      </c>
      <c r="D4" s="498" t="s">
        <v>8</v>
      </c>
      <c r="E4" s="498" t="s">
        <v>9</v>
      </c>
      <c r="F4" s="498" t="s">
        <v>10</v>
      </c>
      <c r="G4" s="498" t="s">
        <v>4</v>
      </c>
      <c r="H4" s="682" t="s">
        <v>5</v>
      </c>
      <c r="I4" s="503" t="s">
        <v>6</v>
      </c>
      <c r="J4" s="498" t="s">
        <v>7</v>
      </c>
      <c r="K4" s="498" t="s">
        <v>8</v>
      </c>
      <c r="L4" s="498" t="s">
        <v>9</v>
      </c>
      <c r="M4" s="498" t="s">
        <v>10</v>
      </c>
      <c r="N4" s="498" t="s">
        <v>4</v>
      </c>
      <c r="O4" s="682" t="s">
        <v>5</v>
      </c>
      <c r="P4" s="503" t="s">
        <v>6</v>
      </c>
      <c r="Q4" s="498" t="s">
        <v>7</v>
      </c>
      <c r="R4" s="498" t="s">
        <v>8</v>
      </c>
      <c r="S4" s="498" t="s">
        <v>9</v>
      </c>
      <c r="T4" s="498" t="s">
        <v>10</v>
      </c>
      <c r="U4" s="498" t="s">
        <v>4</v>
      </c>
      <c r="V4" s="682" t="s">
        <v>5</v>
      </c>
      <c r="W4" s="503" t="s">
        <v>6</v>
      </c>
      <c r="X4" s="659" t="s">
        <v>7</v>
      </c>
      <c r="Y4" s="659" t="s">
        <v>8</v>
      </c>
      <c r="Z4" s="659" t="s">
        <v>9</v>
      </c>
      <c r="AA4" s="659" t="s">
        <v>10</v>
      </c>
      <c r="AB4" s="592" t="s">
        <v>4</v>
      </c>
      <c r="AC4" s="683" t="s">
        <v>5</v>
      </c>
      <c r="AD4" s="684" t="s">
        <v>6</v>
      </c>
      <c r="AE4" s="659" t="s">
        <v>7</v>
      </c>
      <c r="AF4" s="659" t="s">
        <v>8</v>
      </c>
      <c r="AG4" s="659" t="s">
        <v>9</v>
      </c>
      <c r="AH4" s="686" t="s">
        <v>10</v>
      </c>
    </row>
    <row r="5" spans="2:34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38" t="s">
        <v>7</v>
      </c>
      <c r="E6" s="638" t="s">
        <v>8</v>
      </c>
      <c r="F6" s="638" t="s">
        <v>8</v>
      </c>
      <c r="G6" s="639" t="s">
        <v>8</v>
      </c>
      <c r="H6" s="580" t="s">
        <v>7</v>
      </c>
      <c r="I6" s="204" t="s">
        <v>7</v>
      </c>
      <c r="J6" s="638" t="s">
        <v>8</v>
      </c>
      <c r="K6" s="639" t="s">
        <v>8</v>
      </c>
      <c r="L6" s="663" t="s">
        <v>7</v>
      </c>
      <c r="M6" s="663" t="s">
        <v>7</v>
      </c>
      <c r="N6" s="639" t="s">
        <v>7</v>
      </c>
      <c r="O6" s="569" t="s">
        <v>8</v>
      </c>
      <c r="P6" s="205" t="s">
        <v>8</v>
      </c>
      <c r="Q6" s="224" t="s">
        <v>14</v>
      </c>
      <c r="R6" s="272" t="s">
        <v>14</v>
      </c>
      <c r="S6" s="563" t="s">
        <v>14</v>
      </c>
      <c r="T6" s="563" t="s">
        <v>14</v>
      </c>
      <c r="U6" s="943" t="s">
        <v>6</v>
      </c>
      <c r="V6" s="939" t="s">
        <v>7</v>
      </c>
      <c r="W6" s="940" t="s">
        <v>7</v>
      </c>
      <c r="X6" s="224" t="s">
        <v>8</v>
      </c>
      <c r="Y6" s="272" t="s">
        <v>8</v>
      </c>
      <c r="Z6" s="563" t="s">
        <v>8</v>
      </c>
      <c r="AA6" s="273" t="s">
        <v>8</v>
      </c>
      <c r="AB6" s="699" t="s">
        <v>8</v>
      </c>
      <c r="AC6" s="689" t="s">
        <v>6</v>
      </c>
      <c r="AD6" s="690" t="s">
        <v>6</v>
      </c>
      <c r="AE6" s="649" t="s">
        <v>7</v>
      </c>
      <c r="AF6" s="638" t="s">
        <v>7</v>
      </c>
      <c r="AG6" s="638" t="s">
        <v>8</v>
      </c>
      <c r="AH6" s="649" t="s">
        <v>8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7</v>
      </c>
      <c r="F7" s="224" t="s">
        <v>7</v>
      </c>
      <c r="G7" s="272" t="s">
        <v>7</v>
      </c>
      <c r="H7" s="629" t="s">
        <v>16</v>
      </c>
      <c r="I7" s="591" t="s">
        <v>16</v>
      </c>
      <c r="J7" s="514" t="s">
        <v>22</v>
      </c>
      <c r="K7" s="514" t="s">
        <v>22</v>
      </c>
      <c r="L7" s="514" t="s">
        <v>22</v>
      </c>
      <c r="M7" s="514" t="s">
        <v>22</v>
      </c>
      <c r="N7" s="276" t="s">
        <v>53</v>
      </c>
      <c r="O7" s="936" t="s">
        <v>23</v>
      </c>
      <c r="P7" s="937" t="s">
        <v>23</v>
      </c>
      <c r="Q7" s="629" t="s">
        <v>16</v>
      </c>
      <c r="R7" s="629" t="s">
        <v>16</v>
      </c>
      <c r="S7" s="629" t="s">
        <v>16</v>
      </c>
      <c r="T7" s="629" t="s">
        <v>16</v>
      </c>
      <c r="U7" s="944" t="s">
        <v>16</v>
      </c>
      <c r="V7" s="583" t="s">
        <v>6</v>
      </c>
      <c r="W7" s="584" t="s">
        <v>6</v>
      </c>
      <c r="X7" s="224" t="s">
        <v>7</v>
      </c>
      <c r="Y7" s="224" t="s">
        <v>7</v>
      </c>
      <c r="Z7" s="761" t="s">
        <v>4</v>
      </c>
      <c r="AA7" s="761" t="s">
        <v>4</v>
      </c>
      <c r="AB7" s="283" t="s">
        <v>7</v>
      </c>
      <c r="AC7" s="566" t="s">
        <v>7</v>
      </c>
      <c r="AD7" s="576" t="s">
        <v>7</v>
      </c>
      <c r="AE7" s="541" t="s">
        <v>8</v>
      </c>
      <c r="AF7" s="224" t="s">
        <v>8</v>
      </c>
      <c r="AG7" s="224" t="s">
        <v>7</v>
      </c>
      <c r="AH7" s="541" t="s">
        <v>7</v>
      </c>
    </row>
    <row r="8" spans="2:34" ht="15" customHeight="1" x14ac:dyDescent="0.3">
      <c r="B8" s="244" t="s">
        <v>20</v>
      </c>
      <c r="C8" s="421" t="s">
        <v>21</v>
      </c>
      <c r="D8" s="514" t="s">
        <v>22</v>
      </c>
      <c r="E8" s="514" t="s">
        <v>22</v>
      </c>
      <c r="F8" s="514" t="s">
        <v>22</v>
      </c>
      <c r="G8" s="276" t="s">
        <v>53</v>
      </c>
      <c r="H8" s="580" t="s">
        <v>7</v>
      </c>
      <c r="I8" s="204" t="s">
        <v>7</v>
      </c>
      <c r="J8" s="563" t="s">
        <v>8</v>
      </c>
      <c r="K8" s="563" t="s">
        <v>8</v>
      </c>
      <c r="L8" s="563" t="s">
        <v>8</v>
      </c>
      <c r="M8" s="563" t="s">
        <v>8</v>
      </c>
      <c r="N8" s="563" t="s">
        <v>8</v>
      </c>
      <c r="O8" s="932" t="s">
        <v>6</v>
      </c>
      <c r="P8" s="711" t="s">
        <v>6</v>
      </c>
      <c r="Q8" s="224" t="s">
        <v>7</v>
      </c>
      <c r="R8" s="272" t="s">
        <v>7</v>
      </c>
      <c r="S8" s="761" t="s">
        <v>4</v>
      </c>
      <c r="T8" s="761" t="s">
        <v>4</v>
      </c>
      <c r="U8" s="938" t="s">
        <v>4</v>
      </c>
      <c r="V8" s="941" t="s">
        <v>23</v>
      </c>
      <c r="W8" s="942" t="s">
        <v>23</v>
      </c>
      <c r="X8" s="828" t="s">
        <v>77</v>
      </c>
      <c r="Y8" s="761" t="s">
        <v>77</v>
      </c>
      <c r="Z8" s="936" t="s">
        <v>23</v>
      </c>
      <c r="AA8" s="937" t="s">
        <v>23</v>
      </c>
      <c r="AB8" s="602" t="s">
        <v>23</v>
      </c>
      <c r="AC8" s="691" t="s">
        <v>16</v>
      </c>
      <c r="AD8" s="692" t="s">
        <v>16</v>
      </c>
      <c r="AE8" s="650" t="s">
        <v>22</v>
      </c>
      <c r="AF8" s="514" t="s">
        <v>22</v>
      </c>
      <c r="AG8" s="514" t="s">
        <v>22</v>
      </c>
      <c r="AH8" s="650" t="s">
        <v>22</v>
      </c>
    </row>
    <row r="9" spans="2:34" ht="15" customHeight="1" x14ac:dyDescent="0.3">
      <c r="B9" s="244" t="s">
        <v>66</v>
      </c>
      <c r="C9" s="421" t="s">
        <v>26</v>
      </c>
      <c r="D9" s="226" t="s">
        <v>8</v>
      </c>
      <c r="E9" s="226" t="s">
        <v>8</v>
      </c>
      <c r="F9" s="226" t="s">
        <v>8</v>
      </c>
      <c r="G9" s="273" t="s">
        <v>8</v>
      </c>
      <c r="H9" s="583" t="s">
        <v>6</v>
      </c>
      <c r="I9" s="584" t="s">
        <v>6</v>
      </c>
      <c r="J9" s="226" t="s">
        <v>7</v>
      </c>
      <c r="K9" s="273" t="s">
        <v>7</v>
      </c>
      <c r="L9" s="676" t="s">
        <v>8</v>
      </c>
      <c r="M9" s="761" t="s">
        <v>4</v>
      </c>
      <c r="N9" s="761" t="s">
        <v>4</v>
      </c>
      <c r="O9" s="567" t="s">
        <v>7</v>
      </c>
      <c r="P9" s="210" t="s">
        <v>7</v>
      </c>
      <c r="Q9" s="226" t="s">
        <v>8</v>
      </c>
      <c r="R9" s="226" t="s">
        <v>8</v>
      </c>
      <c r="S9" s="226" t="s">
        <v>7</v>
      </c>
      <c r="T9" s="226" t="s">
        <v>7</v>
      </c>
      <c r="U9" s="273" t="s">
        <v>7</v>
      </c>
      <c r="V9" s="567" t="s">
        <v>8</v>
      </c>
      <c r="W9" s="210" t="s">
        <v>8</v>
      </c>
      <c r="X9" s="819" t="s">
        <v>8</v>
      </c>
      <c r="Y9" s="971" t="s">
        <v>8</v>
      </c>
      <c r="Z9" s="972" t="s">
        <v>8</v>
      </c>
      <c r="AA9" s="973" t="s">
        <v>6</v>
      </c>
      <c r="AB9" s="283" t="s">
        <v>6</v>
      </c>
      <c r="AC9" s="693" t="s">
        <v>7</v>
      </c>
      <c r="AD9" s="694" t="s">
        <v>7</v>
      </c>
      <c r="AE9" s="678" t="s">
        <v>8</v>
      </c>
      <c r="AF9" s="226" t="s">
        <v>8</v>
      </c>
      <c r="AG9" s="226" t="s">
        <v>8</v>
      </c>
      <c r="AH9" s="678" t="s">
        <v>8</v>
      </c>
    </row>
    <row r="10" spans="2:34" ht="17.25" customHeight="1" x14ac:dyDescent="0.3">
      <c r="B10" s="242" t="s">
        <v>90</v>
      </c>
      <c r="C10" s="478" t="s">
        <v>28</v>
      </c>
      <c r="D10" s="664" t="s">
        <v>19</v>
      </c>
      <c r="E10" s="664" t="s">
        <v>19</v>
      </c>
      <c r="F10" s="665" t="s">
        <v>6</v>
      </c>
      <c r="G10" s="666" t="s">
        <v>7</v>
      </c>
      <c r="H10" s="580" t="s">
        <v>7</v>
      </c>
      <c r="I10" s="204" t="s">
        <v>7</v>
      </c>
      <c r="J10" s="667" t="s">
        <v>14</v>
      </c>
      <c r="K10" s="666" t="s">
        <v>14</v>
      </c>
      <c r="L10" s="668" t="s">
        <v>14</v>
      </c>
      <c r="M10" s="668" t="s">
        <v>19</v>
      </c>
      <c r="N10" s="666" t="s">
        <v>19</v>
      </c>
      <c r="O10" s="580" t="s">
        <v>7</v>
      </c>
      <c r="P10" s="204" t="s">
        <v>7</v>
      </c>
      <c r="Q10" s="669" t="s">
        <v>6</v>
      </c>
      <c r="R10" s="669" t="s">
        <v>6</v>
      </c>
      <c r="S10" s="669" t="s">
        <v>6</v>
      </c>
      <c r="T10" s="667" t="s">
        <v>14</v>
      </c>
      <c r="U10" s="670" t="s">
        <v>14</v>
      </c>
      <c r="V10" s="580" t="s">
        <v>19</v>
      </c>
      <c r="W10" s="204" t="s">
        <v>19</v>
      </c>
      <c r="X10" s="664" t="s">
        <v>7</v>
      </c>
      <c r="Y10" s="664" t="s">
        <v>7</v>
      </c>
      <c r="Z10" s="664" t="s">
        <v>7</v>
      </c>
      <c r="AA10" s="664" t="s">
        <v>7</v>
      </c>
      <c r="AB10" s="283" t="s">
        <v>7</v>
      </c>
      <c r="AC10" s="695" t="s">
        <v>14</v>
      </c>
      <c r="AD10" s="696" t="s">
        <v>14</v>
      </c>
      <c r="AE10" s="671" t="s">
        <v>19</v>
      </c>
      <c r="AF10" s="664" t="s">
        <v>19</v>
      </c>
      <c r="AG10" s="664" t="s">
        <v>19</v>
      </c>
      <c r="AH10" s="687" t="s">
        <v>6</v>
      </c>
    </row>
    <row r="11" spans="2:34" ht="16.5" customHeight="1" x14ac:dyDescent="0.3">
      <c r="B11" s="422" t="s">
        <v>91</v>
      </c>
      <c r="C11" s="421" t="s">
        <v>30</v>
      </c>
      <c r="D11" s="212" t="s">
        <v>14</v>
      </c>
      <c r="E11" s="212" t="s">
        <v>14</v>
      </c>
      <c r="F11" s="216" t="s">
        <v>19</v>
      </c>
      <c r="G11" s="578" t="s">
        <v>19</v>
      </c>
      <c r="H11" s="569" t="s">
        <v>7</v>
      </c>
      <c r="I11" s="205" t="s">
        <v>7</v>
      </c>
      <c r="J11" s="199" t="s">
        <v>6</v>
      </c>
      <c r="K11" s="597" t="s">
        <v>6</v>
      </c>
      <c r="L11" s="661" t="s">
        <v>6</v>
      </c>
      <c r="M11" s="828" t="s">
        <v>4</v>
      </c>
      <c r="N11" s="578" t="s">
        <v>14</v>
      </c>
      <c r="O11" s="569" t="s">
        <v>19</v>
      </c>
      <c r="P11" s="205" t="s">
        <v>19</v>
      </c>
      <c r="Q11" s="212" t="s">
        <v>7</v>
      </c>
      <c r="R11" s="212" t="s">
        <v>7</v>
      </c>
      <c r="S11" s="212" t="s">
        <v>7</v>
      </c>
      <c r="T11" s="212" t="s">
        <v>7</v>
      </c>
      <c r="U11" s="945" t="s">
        <v>4</v>
      </c>
      <c r="V11" s="569" t="s">
        <v>14</v>
      </c>
      <c r="W11" s="205" t="s">
        <v>14</v>
      </c>
      <c r="X11" s="974" t="s">
        <v>99</v>
      </c>
      <c r="Y11" s="974" t="s">
        <v>99</v>
      </c>
      <c r="Z11" s="974" t="s">
        <v>99</v>
      </c>
      <c r="AA11" s="975" t="s">
        <v>99</v>
      </c>
      <c r="AB11" s="975" t="s">
        <v>99</v>
      </c>
      <c r="AC11" s="976" t="s">
        <v>99</v>
      </c>
      <c r="AD11" s="977" t="s">
        <v>99</v>
      </c>
      <c r="AE11" s="651" t="s">
        <v>14</v>
      </c>
      <c r="AF11" s="975" t="s">
        <v>99</v>
      </c>
      <c r="AG11" s="975" t="s">
        <v>99</v>
      </c>
      <c r="AH11" s="651" t="s">
        <v>19</v>
      </c>
    </row>
    <row r="12" spans="2:34" ht="15" customHeight="1" x14ac:dyDescent="0.3">
      <c r="B12" s="244" t="s">
        <v>92</v>
      </c>
      <c r="C12" s="421" t="s">
        <v>32</v>
      </c>
      <c r="D12" s="199" t="s">
        <v>6</v>
      </c>
      <c r="E12" s="199" t="s">
        <v>6</v>
      </c>
      <c r="F12" s="216" t="s">
        <v>14</v>
      </c>
      <c r="G12" s="578" t="s">
        <v>14</v>
      </c>
      <c r="H12" s="569" t="s">
        <v>19</v>
      </c>
      <c r="I12" s="205" t="s">
        <v>19</v>
      </c>
      <c r="J12" s="212" t="s">
        <v>7</v>
      </c>
      <c r="K12" s="275" t="s">
        <v>7</v>
      </c>
      <c r="L12" s="660" t="s">
        <v>7</v>
      </c>
      <c r="M12" s="660" t="s">
        <v>7</v>
      </c>
      <c r="N12" s="275" t="s">
        <v>14</v>
      </c>
      <c r="O12" s="569" t="s">
        <v>14</v>
      </c>
      <c r="P12" s="205" t="s">
        <v>14</v>
      </c>
      <c r="Q12" s="212" t="s">
        <v>19</v>
      </c>
      <c r="R12" s="212" t="s">
        <v>19</v>
      </c>
      <c r="S12" s="212" t="s">
        <v>19</v>
      </c>
      <c r="T12" s="215" t="s">
        <v>6</v>
      </c>
      <c r="U12" s="275" t="s">
        <v>7</v>
      </c>
      <c r="V12" s="569" t="s">
        <v>7</v>
      </c>
      <c r="W12" s="205" t="s">
        <v>7</v>
      </c>
      <c r="X12" s="631" t="s">
        <v>14</v>
      </c>
      <c r="Y12" s="630" t="s">
        <v>14</v>
      </c>
      <c r="Z12" s="760" t="s">
        <v>19</v>
      </c>
      <c r="AA12" s="631" t="s">
        <v>19</v>
      </c>
      <c r="AB12" s="283" t="s">
        <v>19</v>
      </c>
      <c r="AC12" s="693" t="s">
        <v>7</v>
      </c>
      <c r="AD12" s="694" t="s">
        <v>7</v>
      </c>
      <c r="AE12" s="653" t="s">
        <v>6</v>
      </c>
      <c r="AF12" s="199" t="s">
        <v>6</v>
      </c>
      <c r="AG12" s="199" t="s">
        <v>6</v>
      </c>
      <c r="AH12" s="651" t="s">
        <v>14</v>
      </c>
    </row>
    <row r="13" spans="2:34" ht="15" customHeight="1" x14ac:dyDescent="0.3">
      <c r="B13" s="246" t="s">
        <v>93</v>
      </c>
      <c r="C13" s="634" t="s">
        <v>34</v>
      </c>
      <c r="D13" s="633" t="s">
        <v>7</v>
      </c>
      <c r="E13" s="633" t="s">
        <v>7</v>
      </c>
      <c r="F13" s="633" t="s">
        <v>7</v>
      </c>
      <c r="G13" s="634" t="s">
        <v>14</v>
      </c>
      <c r="H13" s="585" t="s">
        <v>14</v>
      </c>
      <c r="I13" s="208" t="s">
        <v>14</v>
      </c>
      <c r="J13" s="633" t="s">
        <v>19</v>
      </c>
      <c r="K13" s="634" t="s">
        <v>19</v>
      </c>
      <c r="L13" s="672" t="s">
        <v>19</v>
      </c>
      <c r="M13" s="672" t="s">
        <v>6</v>
      </c>
      <c r="N13" s="634" t="s">
        <v>7</v>
      </c>
      <c r="O13" s="585" t="s">
        <v>7</v>
      </c>
      <c r="P13" s="208" t="s">
        <v>7</v>
      </c>
      <c r="Q13" s="635" t="s">
        <v>14</v>
      </c>
      <c r="R13" s="633" t="s">
        <v>14</v>
      </c>
      <c r="S13" s="633" t="s">
        <v>14</v>
      </c>
      <c r="T13" s="635" t="s">
        <v>19</v>
      </c>
      <c r="U13" s="636" t="s">
        <v>19</v>
      </c>
      <c r="V13" s="585" t="s">
        <v>7</v>
      </c>
      <c r="W13" s="208" t="s">
        <v>7</v>
      </c>
      <c r="X13" s="673" t="s">
        <v>6</v>
      </c>
      <c r="Y13" s="673" t="s">
        <v>6</v>
      </c>
      <c r="Z13" s="673" t="s">
        <v>6</v>
      </c>
      <c r="AA13" s="674" t="s">
        <v>14</v>
      </c>
      <c r="AB13" s="594" t="s">
        <v>14</v>
      </c>
      <c r="AC13" s="697" t="s">
        <v>19</v>
      </c>
      <c r="AD13" s="698" t="s">
        <v>19</v>
      </c>
      <c r="AE13" s="675" t="s">
        <v>7</v>
      </c>
      <c r="AF13" s="633" t="s">
        <v>7</v>
      </c>
      <c r="AG13" s="633" t="s">
        <v>7</v>
      </c>
      <c r="AH13" s="688" t="s">
        <v>7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S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53">
        <f t="shared" si="0"/>
        <v>4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53">
        <f t="shared" si="0"/>
        <v>6</v>
      </c>
      <c r="M18" s="53">
        <f t="shared" si="0"/>
        <v>4</v>
      </c>
      <c r="N18" s="53">
        <f t="shared" si="0"/>
        <v>5</v>
      </c>
      <c r="O18" s="53">
        <f t="shared" si="0"/>
        <v>4</v>
      </c>
      <c r="P18" s="53">
        <f t="shared" si="0"/>
        <v>4</v>
      </c>
      <c r="Q18" s="53">
        <f t="shared" si="0"/>
        <v>6</v>
      </c>
      <c r="R18" s="53">
        <f t="shared" si="0"/>
        <v>6</v>
      </c>
      <c r="S18" s="53">
        <f t="shared" si="0"/>
        <v>5</v>
      </c>
      <c r="T18" s="53">
        <f t="shared" si="0"/>
        <v>5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4</v>
      </c>
      <c r="Z18" s="53">
        <f t="shared" si="0"/>
        <v>4</v>
      </c>
      <c r="AA18" s="53">
        <f t="shared" si="0"/>
        <v>4</v>
      </c>
      <c r="AB18" s="53">
        <f t="shared" si="0"/>
        <v>4</v>
      </c>
      <c r="AC18" s="53">
        <f t="shared" si="0"/>
        <v>4</v>
      </c>
      <c r="AD18" s="53">
        <f t="shared" si="0"/>
        <v>4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6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2</v>
      </c>
      <c r="R19" s="81">
        <f t="shared" si="2"/>
        <v>2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2</v>
      </c>
      <c r="AF19" s="81">
        <f t="shared" si="2"/>
        <v>2</v>
      </c>
      <c r="AG19" s="81">
        <f t="shared" si="2"/>
        <v>2</v>
      </c>
      <c r="AH19" s="81">
        <f t="shared" si="2"/>
        <v>2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2</v>
      </c>
      <c r="F20" s="84">
        <f t="shared" si="3"/>
        <v>2</v>
      </c>
      <c r="G20" s="84">
        <f t="shared" si="3"/>
        <v>2</v>
      </c>
      <c r="H20" s="84">
        <f t="shared" si="3"/>
        <v>1</v>
      </c>
      <c r="I20" s="84">
        <f t="shared" si="3"/>
        <v>1</v>
      </c>
      <c r="J20" s="84">
        <f t="shared" si="3"/>
        <v>2</v>
      </c>
      <c r="K20" s="84">
        <f t="shared" si="3"/>
        <v>2</v>
      </c>
      <c r="L20" s="84">
        <f t="shared" si="3"/>
        <v>2</v>
      </c>
      <c r="M20" s="84">
        <f t="shared" si="3"/>
        <v>1</v>
      </c>
      <c r="N20" s="84">
        <f t="shared" si="3"/>
        <v>2</v>
      </c>
      <c r="O20" s="84">
        <f t="shared" si="3"/>
        <v>1</v>
      </c>
      <c r="P20" s="84">
        <f t="shared" si="3"/>
        <v>1</v>
      </c>
      <c r="Q20" s="84">
        <f t="shared" si="3"/>
        <v>2</v>
      </c>
      <c r="R20" s="84">
        <f t="shared" si="3"/>
        <v>2</v>
      </c>
      <c r="S20" s="84">
        <f t="shared" si="3"/>
        <v>2</v>
      </c>
      <c r="T20" s="84">
        <f t="shared" si="3"/>
        <v>2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0</v>
      </c>
      <c r="AA20" s="84">
        <f t="shared" si="3"/>
        <v>1</v>
      </c>
      <c r="AB20" s="84">
        <f t="shared" si="3"/>
        <v>1</v>
      </c>
      <c r="AC20" s="84">
        <f t="shared" si="3"/>
        <v>1</v>
      </c>
      <c r="AD20" s="84">
        <f t="shared" si="3"/>
        <v>1</v>
      </c>
      <c r="AE20" s="84">
        <f t="shared" si="3"/>
        <v>2</v>
      </c>
      <c r="AF20" s="84">
        <f t="shared" si="3"/>
        <v>1</v>
      </c>
      <c r="AG20" s="84">
        <f t="shared" si="3"/>
        <v>1</v>
      </c>
      <c r="AH20" s="84">
        <f t="shared" si="3"/>
        <v>2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0</v>
      </c>
      <c r="Y21" s="87">
        <f t="shared" si="4"/>
        <v>0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x14ac:dyDescent="0.25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2</v>
      </c>
      <c r="G23" s="92">
        <f t="shared" si="6"/>
        <v>2</v>
      </c>
      <c r="H23" s="92">
        <f t="shared" si="6"/>
        <v>4</v>
      </c>
      <c r="I23" s="92">
        <f t="shared" si="6"/>
        <v>4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2</v>
      </c>
      <c r="N23" s="92">
        <f t="shared" si="6"/>
        <v>2</v>
      </c>
      <c r="O23" s="92">
        <f t="shared" si="6"/>
        <v>4</v>
      </c>
      <c r="P23" s="92">
        <f t="shared" si="6"/>
        <v>4</v>
      </c>
      <c r="Q23" s="92">
        <f t="shared" si="6"/>
        <v>2</v>
      </c>
      <c r="R23" s="92">
        <f t="shared" si="6"/>
        <v>2</v>
      </c>
      <c r="S23" s="92">
        <f t="shared" si="6"/>
        <v>2</v>
      </c>
      <c r="T23" s="92">
        <f t="shared" si="6"/>
        <v>2</v>
      </c>
      <c r="U23" s="92">
        <f t="shared" si="6"/>
        <v>2</v>
      </c>
      <c r="V23" s="92">
        <f t="shared" si="6"/>
        <v>4</v>
      </c>
      <c r="W23" s="92">
        <f t="shared" si="6"/>
        <v>4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2</v>
      </c>
      <c r="AB23" s="92">
        <f t="shared" si="6"/>
        <v>3</v>
      </c>
      <c r="AC23" s="92">
        <f t="shared" si="6"/>
        <v>3</v>
      </c>
      <c r="AD23" s="92">
        <f t="shared" si="6"/>
        <v>3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2</v>
      </c>
    </row>
    <row r="24" spans="2:34" ht="12.5" x14ac:dyDescent="0.25">
      <c r="C24" s="21" t="s">
        <v>94</v>
      </c>
      <c r="D24" s="180">
        <f>COUNTIFS(N$6:N$13,"MG")+COUNTIFS(N$6:N$13,"TG")+COUNTIFS(N$6:N$13,"LG")+COUNTIFS(N$6:N$13,"DG")</f>
        <v>1</v>
      </c>
      <c r="E24" s="180">
        <f t="shared" ref="E24:N24" si="7">COUNTIFS(O$6:O$13,"MG")+COUNTIFS(O$6:O$13,"TG")+COUNTIFS(O$6:O$13,"LG")+COUNTIFS(O$6:O$13,"DG")</f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1</v>
      </c>
      <c r="L24" s="180">
        <f t="shared" si="7"/>
        <v>1</v>
      </c>
      <c r="M24" s="180">
        <f t="shared" si="7"/>
        <v>1</v>
      </c>
      <c r="N24" s="180">
        <f t="shared" si="7"/>
        <v>0</v>
      </c>
      <c r="O24" s="180">
        <f>COUNTIFS(X$6:X$13,"MG")+COUNTIFS(X$6:X$13,"TG")+COUNTIFS(X$6:X$13,"LG")+COUNTIFS(X$6:X$13,"DG")</f>
        <v>0</v>
      </c>
      <c r="P24" s="180">
        <f>COUNTIFS(X$6:X$13,"MG")+COUNTIFS(X$6:X$13,"TG")+COUNTIFS(X$6:X$13,"LG")+COUNTIFS(X$6:X$13,"DG")</f>
        <v>0</v>
      </c>
      <c r="Q24" s="180">
        <f>COUNTIFS(X$6:X$13,"MG")+COUNTIFS(X$6:X$13,"TG")+COUNTIFS(X$6:X$13,"LG")+COUNTIFS(X$6:X$13,"DG")</f>
        <v>0</v>
      </c>
      <c r="R24" s="180">
        <f>COUNTIFS(X$6:X$13,"MG")+COUNTIFS(X$6:X$13,"TG")+COUNTIFS(X$6:X$13,"LG")+COUNTIFS(X$6:X$13,"DG")</f>
        <v>0</v>
      </c>
      <c r="S24" s="180">
        <f>COUNTIFS(X$6:X$13,"MG")+COUNTIFS(X$6:X$13,"TG")+COUNTIFS(X$6:X$13,"LG")+COUNTIFS(X$6:X$13,"DG")</f>
        <v>0</v>
      </c>
      <c r="T24" s="180">
        <f>COUNTIFS(X$6:X$13,"MG")+COUNTIFS(X$6:X$13,"TG")+COUNTIFS(X$6:X$13,"LG")+COUNTIFS(X$6:X$13,"DG")</f>
        <v>0</v>
      </c>
      <c r="U24" s="180">
        <f>COUNTIFS(X$6:X$13,"MG")+COUNTIFS(X$6:X$13,"TG")+COUNTIFS(X$6:X$13,"LG")+COUNTIFS(X$6:X$13,"DG")</f>
        <v>0</v>
      </c>
      <c r="V24" s="180">
        <f>COUNTIFS(X$6:X$13,"MG")+COUNTIFS(X$6:X$13,"TG")+COUNTIFS(X$6:X$13,"LG")+COUNTIFS(X$6:X$13,"DG")</f>
        <v>0</v>
      </c>
      <c r="W24" s="180">
        <f>COUNTIFS(X$6:X$13,"MG")+COUNTIFS(X$6:X$13,"TG")+COUNTIFS(X$6:X$13,"LG")+COUNTIFS(X$6:X$13,"DG")</f>
        <v>0</v>
      </c>
      <c r="X24" s="180">
        <f>COUNTIFS(X$6:X$13,"MG")+COUNTIFS(X$6:X$13,"TG")+COUNTIFS(X$6:X$13,"LG")+COUNTIFS(X$6:X$13,"DG")</f>
        <v>0</v>
      </c>
      <c r="Y24" s="180">
        <f>COUNTIFS(Z$6:Z$13,"MG")+COUNTIFS(Z$6:Z$13,"TG")+COUNTIFS(Z$6:Z$13,"LG")+COUNTIFS(Z$6:Z$13,"DG")</f>
        <v>1</v>
      </c>
      <c r="Z24" s="180">
        <f>COUNTIFS(Z$6:Z$13,"MG")+COUNTIFS(Z$6:Z$13,"TG")+COUNTIFS(Z$6:Z$13,"LG")+COUNTIFS(Z$6:Z$13,"DG")</f>
        <v>1</v>
      </c>
      <c r="AA24" s="180">
        <f t="shared" ref="AA24:AE24" si="8">COUNTIFS(AA$6:AA$13,"MG")+COUNTIFS(AA$6:AA$13,"TG")+COUNTIFS(AA$6:AA$13,"LG")+COUNTIFS(AA$6:AA$13,"DG")</f>
        <v>1</v>
      </c>
      <c r="AB24" s="180">
        <f t="shared" ref="AB24" si="9">COUNTIFS(AC$6:AC$13,"MG")+COUNTIFS(AC$6:AC$13,"TG")+COUNTIFS(AC$6:AC$13,"LG")+COUNTIFS(AC$6:AC$13,"DG")</f>
        <v>1</v>
      </c>
      <c r="AC24" s="180">
        <f t="shared" ref="AC24:AD24" si="10">COUNTIFS(AC$6:AC$13,"MG")+COUNTIFS(AC$6:AC$13,"TG")+COUNTIFS(AC$6:AC$13,"LG")+COUNTIFS(AC$6:AC$13,"DG")</f>
        <v>1</v>
      </c>
      <c r="AD24" s="180">
        <f t="shared" si="10"/>
        <v>1</v>
      </c>
      <c r="AE24" s="180">
        <f t="shared" si="8"/>
        <v>1</v>
      </c>
      <c r="AF24" s="180">
        <f t="shared" ref="AF24" si="11">COUNTIFS(AG$6:AG$13,"MG")+COUNTIFS(AG$6:AG$13,"TG")+COUNTIFS(AG$6:AG$13,"LG")+COUNTIFS(AG$6:AG$13,"DG")</f>
        <v>1</v>
      </c>
      <c r="AG24" s="180">
        <f t="shared" ref="AG24:AH24" si="12">COUNTIFS(AG$6:AG$13,"MG")+COUNTIFS(AG$6:AG$13,"TG")+COUNTIFS(AG$6:AG$13,"LG")+COUNTIFS(AG$6:AG$13,"DG")</f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3">COUNTIFS(D$6:D$13,"V")</f>
        <v>0</v>
      </c>
      <c r="E25" s="94">
        <f t="shared" si="13"/>
        <v>0</v>
      </c>
      <c r="F25" s="94">
        <f t="shared" si="13"/>
        <v>0</v>
      </c>
      <c r="G25" s="94">
        <f t="shared" si="13"/>
        <v>0</v>
      </c>
      <c r="H25" s="94">
        <f t="shared" si="13"/>
        <v>0</v>
      </c>
      <c r="I25" s="94">
        <f t="shared" si="13"/>
        <v>0</v>
      </c>
      <c r="J25" s="94">
        <f t="shared" si="13"/>
        <v>0</v>
      </c>
      <c r="K25" s="94">
        <f t="shared" si="13"/>
        <v>0</v>
      </c>
      <c r="L25" s="94">
        <f t="shared" si="13"/>
        <v>0</v>
      </c>
      <c r="M25" s="94">
        <f t="shared" si="13"/>
        <v>2</v>
      </c>
      <c r="N25" s="94">
        <f t="shared" si="13"/>
        <v>1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1</v>
      </c>
      <c r="T25" s="94">
        <f t="shared" si="13"/>
        <v>1</v>
      </c>
      <c r="U25" s="94">
        <f t="shared" si="13"/>
        <v>2</v>
      </c>
      <c r="V25" s="94">
        <f t="shared" si="13"/>
        <v>0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1</v>
      </c>
      <c r="AA25" s="94">
        <f t="shared" si="13"/>
        <v>1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 t="shared" si="13"/>
        <v>0</v>
      </c>
      <c r="AG25" s="94">
        <f t="shared" si="13"/>
        <v>0</v>
      </c>
      <c r="AH25" s="94">
        <f t="shared" si="13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 s="70" t="s">
        <v>6</v>
      </c>
      <c r="E30" s="71" t="s">
        <v>6</v>
      </c>
      <c r="F30"/>
      <c r="G30"/>
      <c r="H30" s="196">
        <f t="shared" ref="H30:H37" si="14">8.33*(COUNTIFS(D30:E30,"&lt;&gt;"&amp;"L",D30:E30,"&lt;&gt;"&amp;"D"))+8*(COUNTIFS(D30:E30,"="&amp;"D"))</f>
        <v>16</v>
      </c>
      <c r="I30" s="197"/>
    </row>
    <row r="31" spans="2:34" ht="12.5" x14ac:dyDescent="0.25">
      <c r="D31" s="70" t="s">
        <v>7</v>
      </c>
      <c r="E31" s="71" t="s">
        <v>7</v>
      </c>
      <c r="F31"/>
      <c r="G31"/>
      <c r="H31" s="196">
        <f t="shared" si="14"/>
        <v>0</v>
      </c>
      <c r="I31" s="197"/>
    </row>
    <row r="32" spans="2:34" ht="12.5" x14ac:dyDescent="0.25">
      <c r="D32" s="70" t="s">
        <v>8</v>
      </c>
      <c r="E32" s="71" t="s">
        <v>8</v>
      </c>
      <c r="F32"/>
      <c r="G32"/>
      <c r="H32" s="196">
        <f t="shared" si="14"/>
        <v>16.66</v>
      </c>
      <c r="I32" s="197"/>
    </row>
    <row r="33" spans="2:19" ht="12.5" x14ac:dyDescent="0.25">
      <c r="D33" s="70" t="s">
        <v>7</v>
      </c>
      <c r="E33" s="71" t="s">
        <v>7</v>
      </c>
      <c r="F33"/>
      <c r="G33"/>
      <c r="H33" s="196">
        <f t="shared" si="14"/>
        <v>0</v>
      </c>
      <c r="I33" s="197"/>
    </row>
    <row r="34" spans="2:19" s="10" customFormat="1" ht="12.5" x14ac:dyDescent="0.25">
      <c r="B34"/>
      <c r="D34" s="70" t="s">
        <v>14</v>
      </c>
      <c r="E34" s="71" t="s">
        <v>14</v>
      </c>
      <c r="H34" s="196">
        <f t="shared" si="14"/>
        <v>16.66</v>
      </c>
      <c r="I34" s="197"/>
      <c r="R34"/>
      <c r="S34"/>
    </row>
    <row r="35" spans="2:19" s="10" customFormat="1" ht="12.5" x14ac:dyDescent="0.25">
      <c r="B35"/>
      <c r="D35" s="70" t="s">
        <v>7</v>
      </c>
      <c r="E35" s="71" t="s">
        <v>7</v>
      </c>
      <c r="H35" s="196">
        <f t="shared" si="14"/>
        <v>0</v>
      </c>
      <c r="I35" s="197"/>
      <c r="R35"/>
      <c r="S35"/>
    </row>
    <row r="36" spans="2:19" s="10" customFormat="1" ht="12.5" x14ac:dyDescent="0.25">
      <c r="B36"/>
      <c r="D36" s="70" t="s">
        <v>7</v>
      </c>
      <c r="E36" s="71" t="s">
        <v>7</v>
      </c>
      <c r="H36" s="196">
        <f t="shared" si="14"/>
        <v>0</v>
      </c>
      <c r="I36" s="197"/>
      <c r="R36"/>
      <c r="S36"/>
    </row>
    <row r="37" spans="2:19" s="10" customFormat="1" ht="12.5" x14ac:dyDescent="0.25">
      <c r="B37"/>
      <c r="D37" s="70" t="s">
        <v>19</v>
      </c>
      <c r="E37" s="71" t="s">
        <v>19</v>
      </c>
      <c r="H37" s="196">
        <f t="shared" si="14"/>
        <v>16.66</v>
      </c>
      <c r="I37" s="197"/>
      <c r="R37"/>
      <c r="S37"/>
    </row>
    <row r="38" spans="2:19" s="10" customFormat="1" ht="12.5" x14ac:dyDescent="0.25">
      <c r="B38"/>
      <c r="H38" s="98"/>
      <c r="I38"/>
      <c r="R38"/>
      <c r="S38"/>
    </row>
    <row r="39" spans="2:19" s="10" customFormat="1" ht="12.5" x14ac:dyDescent="0.25">
      <c r="B39"/>
      <c r="H39" s="98"/>
      <c r="I39"/>
      <c r="R39"/>
      <c r="S39"/>
    </row>
    <row r="40" spans="2:19" s="10" customFormat="1" ht="12.5" x14ac:dyDescent="0.25">
      <c r="B40"/>
      <c r="D40" s="200">
        <f t="shared" ref="D40:E40" si="15">COUNTIFS(D30:D37,"M")</f>
        <v>1</v>
      </c>
      <c r="E40" s="243">
        <f t="shared" si="15"/>
        <v>1</v>
      </c>
      <c r="H40" s="189">
        <f>SUM(D40:E40)</f>
        <v>2</v>
      </c>
      <c r="I40" s="190"/>
      <c r="R40"/>
      <c r="S40"/>
    </row>
    <row r="41" spans="2:19" s="10" customFormat="1" ht="12.5" x14ac:dyDescent="0.25">
      <c r="B41"/>
      <c r="D41" s="10">
        <f t="shared" ref="D41:E41" si="16">COUNTIFS(D30:D37,"T")</f>
        <v>1</v>
      </c>
      <c r="E41" s="245">
        <f t="shared" si="16"/>
        <v>1</v>
      </c>
      <c r="H41" s="191">
        <f>SUM(D41:E41)</f>
        <v>2</v>
      </c>
      <c r="I41" s="192"/>
      <c r="R41"/>
      <c r="S41"/>
    </row>
    <row r="42" spans="2:19" s="10" customFormat="1" ht="12.5" x14ac:dyDescent="0.25">
      <c r="B42"/>
      <c r="D42" s="10">
        <f t="shared" ref="D42:E42" si="17">COUNTIFS(D30:D37,"N")</f>
        <v>1</v>
      </c>
      <c r="E42" s="245">
        <f t="shared" si="17"/>
        <v>1</v>
      </c>
      <c r="H42" s="191">
        <f>SUM(D42:E42)</f>
        <v>2</v>
      </c>
      <c r="I42" s="192"/>
      <c r="R42"/>
      <c r="S42"/>
    </row>
    <row r="43" spans="2:19" s="10" customFormat="1" ht="12.5" x14ac:dyDescent="0.25">
      <c r="B43"/>
      <c r="D43" s="10">
        <f t="shared" ref="D43:E43" si="18">COUNTIFS(D30:D37,"D")</f>
        <v>1</v>
      </c>
      <c r="E43" s="245">
        <f t="shared" si="18"/>
        <v>1</v>
      </c>
      <c r="H43" s="191">
        <f>SUM(D43:E43)</f>
        <v>2</v>
      </c>
      <c r="I43" s="192"/>
      <c r="R43"/>
      <c r="S43"/>
    </row>
    <row r="44" spans="2:19" s="10" customFormat="1" ht="12.5" x14ac:dyDescent="0.25">
      <c r="B44"/>
      <c r="D44" s="207">
        <f t="shared" ref="D44:E44" si="19">COUNTIFS(D30:D37,"L")</f>
        <v>4</v>
      </c>
      <c r="E44" s="247">
        <f t="shared" si="19"/>
        <v>4</v>
      </c>
      <c r="H44" s="193">
        <f>SUM(D44:E44)</f>
        <v>8</v>
      </c>
      <c r="I44" s="194"/>
      <c r="R44"/>
      <c r="S44"/>
    </row>
    <row r="45" spans="2:19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0C94-BD32-464C-8251-F23453C5F6DD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U9" sqref="U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4" width="4.26953125" style="10" customWidth="1"/>
    <col min="15" max="34" width="4.26953125" customWidth="1"/>
    <col min="35" max="35" width="9.26953125" bestFit="1" customWidth="1"/>
    <col min="36" max="36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33" t="s">
        <v>95</v>
      </c>
      <c r="L2" s="533"/>
      <c r="M2" s="533" t="s">
        <v>95</v>
      </c>
      <c r="N2" s="533"/>
      <c r="O2" s="533" t="s">
        <v>95</v>
      </c>
      <c r="P2" s="533"/>
      <c r="Q2" s="533" t="s">
        <v>95</v>
      </c>
      <c r="R2" s="533"/>
      <c r="S2" s="533" t="s">
        <v>95</v>
      </c>
      <c r="T2" s="533"/>
      <c r="U2" s="501" t="s">
        <v>95</v>
      </c>
      <c r="V2" s="533"/>
      <c r="W2" s="533"/>
      <c r="X2" s="533"/>
      <c r="Y2" s="533"/>
      <c r="Z2" s="606"/>
      <c r="AA2" s="533"/>
      <c r="AB2" s="606"/>
      <c r="AC2" s="533"/>
      <c r="AD2" s="533"/>
      <c r="AE2" s="501"/>
      <c r="AF2" s="533"/>
      <c r="AG2" s="533"/>
      <c r="AH2" s="533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681"/>
      <c r="J3" s="681"/>
      <c r="K3" s="681"/>
      <c r="L3" s="681"/>
      <c r="M3" s="681"/>
      <c r="N3" s="681"/>
      <c r="O3" s="681"/>
      <c r="P3" s="681"/>
      <c r="Q3" s="681"/>
      <c r="R3" s="681"/>
      <c r="S3" s="681"/>
      <c r="T3" s="681" t="s">
        <v>95</v>
      </c>
      <c r="U3" s="681"/>
      <c r="V3" s="681"/>
      <c r="W3" s="681"/>
      <c r="X3" s="681"/>
      <c r="Y3" s="681"/>
      <c r="Z3" s="681"/>
      <c r="AA3" s="681"/>
      <c r="AB3" s="681"/>
      <c r="AC3" s="681"/>
      <c r="AD3" s="681"/>
      <c r="AE3" s="685"/>
      <c r="AF3" s="681"/>
      <c r="AG3" s="495"/>
      <c r="AH3" s="495"/>
    </row>
    <row r="4" spans="2:34" ht="15" customHeight="1" x14ac:dyDescent="0.3">
      <c r="B4" s="1126" t="s">
        <v>3</v>
      </c>
      <c r="C4" s="496" t="s">
        <v>95</v>
      </c>
      <c r="D4" s="498" t="s">
        <v>4</v>
      </c>
      <c r="E4" s="682" t="s">
        <v>5</v>
      </c>
      <c r="F4" s="503" t="s">
        <v>6</v>
      </c>
      <c r="G4" s="498" t="s">
        <v>7</v>
      </c>
      <c r="H4" s="498" t="s">
        <v>8</v>
      </c>
      <c r="I4" s="498" t="s">
        <v>9</v>
      </c>
      <c r="J4" s="498" t="s">
        <v>10</v>
      </c>
      <c r="K4" s="498" t="s">
        <v>4</v>
      </c>
      <c r="L4" s="682" t="s">
        <v>5</v>
      </c>
      <c r="M4" s="503" t="s">
        <v>6</v>
      </c>
      <c r="N4" s="498" t="s">
        <v>7</v>
      </c>
      <c r="O4" s="498" t="s">
        <v>8</v>
      </c>
      <c r="P4" s="498" t="s">
        <v>9</v>
      </c>
      <c r="Q4" s="498" t="s">
        <v>10</v>
      </c>
      <c r="R4" s="592" t="s">
        <v>4</v>
      </c>
      <c r="S4" s="682" t="s">
        <v>5</v>
      </c>
      <c r="T4" s="503" t="s">
        <v>6</v>
      </c>
      <c r="U4" s="659" t="s">
        <v>7</v>
      </c>
      <c r="V4" s="659" t="s">
        <v>8</v>
      </c>
      <c r="W4" s="659" t="s">
        <v>9</v>
      </c>
      <c r="X4" s="659" t="s">
        <v>10</v>
      </c>
      <c r="Y4" s="659" t="s">
        <v>4</v>
      </c>
      <c r="Z4" s="683" t="s">
        <v>5</v>
      </c>
      <c r="AA4" s="684" t="s">
        <v>6</v>
      </c>
      <c r="AB4" s="659" t="s">
        <v>7</v>
      </c>
      <c r="AC4" s="659" t="s">
        <v>8</v>
      </c>
      <c r="AD4" s="659" t="s">
        <v>9</v>
      </c>
      <c r="AE4" s="659" t="s">
        <v>10</v>
      </c>
      <c r="AF4" s="659" t="s">
        <v>4</v>
      </c>
      <c r="AG4" s="700" t="s">
        <v>5</v>
      </c>
      <c r="AH4" s="701" t="s">
        <v>6</v>
      </c>
    </row>
    <row r="5" spans="2:34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23">
        <v>30</v>
      </c>
      <c r="AH5" s="504">
        <v>31</v>
      </c>
    </row>
    <row r="6" spans="2:34" ht="15" customHeight="1" x14ac:dyDescent="0.3">
      <c r="B6" s="244" t="s">
        <v>97</v>
      </c>
      <c r="C6" s="478" t="s">
        <v>13</v>
      </c>
      <c r="D6" s="639" t="s">
        <v>8</v>
      </c>
      <c r="E6" s="580" t="s">
        <v>7</v>
      </c>
      <c r="F6" s="204" t="s">
        <v>7</v>
      </c>
      <c r="G6" s="638" t="s">
        <v>8</v>
      </c>
      <c r="H6" s="639" t="s">
        <v>8</v>
      </c>
      <c r="I6" s="663" t="s">
        <v>7</v>
      </c>
      <c r="J6" s="663" t="s">
        <v>7</v>
      </c>
      <c r="K6" s="639" t="s">
        <v>7</v>
      </c>
      <c r="L6" s="695" t="s">
        <v>8</v>
      </c>
      <c r="M6" s="696" t="s">
        <v>8</v>
      </c>
      <c r="N6" s="664" t="s">
        <v>14</v>
      </c>
      <c r="O6" s="664" t="s">
        <v>14</v>
      </c>
      <c r="P6" s="664" t="s">
        <v>14</v>
      </c>
      <c r="Q6" s="664" t="s">
        <v>14</v>
      </c>
      <c r="R6" s="283" t="s">
        <v>6</v>
      </c>
      <c r="S6" s="599" t="s">
        <v>7</v>
      </c>
      <c r="T6" s="626" t="s">
        <v>7</v>
      </c>
      <c r="U6" s="541" t="s">
        <v>8</v>
      </c>
      <c r="V6" s="541" t="s">
        <v>8</v>
      </c>
      <c r="W6" s="541" t="s">
        <v>8</v>
      </c>
      <c r="X6" s="541" t="s">
        <v>8</v>
      </c>
      <c r="Y6" s="541" t="s">
        <v>8</v>
      </c>
      <c r="Z6" s="689" t="s">
        <v>6</v>
      </c>
      <c r="AA6" s="690" t="s">
        <v>6</v>
      </c>
      <c r="AB6" s="649" t="s">
        <v>7</v>
      </c>
      <c r="AC6" s="638" t="s">
        <v>7</v>
      </c>
      <c r="AD6" s="638" t="s">
        <v>8</v>
      </c>
      <c r="AE6" s="649" t="s">
        <v>8</v>
      </c>
      <c r="AF6" s="639" t="s">
        <v>8</v>
      </c>
      <c r="AG6" s="580" t="s">
        <v>7</v>
      </c>
      <c r="AH6" s="204" t="s">
        <v>7</v>
      </c>
    </row>
    <row r="7" spans="2:34" ht="15" customHeight="1" thickBot="1" x14ac:dyDescent="0.35">
      <c r="B7" s="244" t="s">
        <v>73</v>
      </c>
      <c r="C7" s="421" t="s">
        <v>18</v>
      </c>
      <c r="D7" s="272" t="s">
        <v>7</v>
      </c>
      <c r="E7" s="691" t="s">
        <v>16</v>
      </c>
      <c r="F7" s="692" t="s">
        <v>16</v>
      </c>
      <c r="G7" s="946" t="s">
        <v>22</v>
      </c>
      <c r="H7" s="858" t="s">
        <v>22</v>
      </c>
      <c r="I7" s="858" t="s">
        <v>22</v>
      </c>
      <c r="J7" s="946" t="s">
        <v>22</v>
      </c>
      <c r="K7" s="276" t="s">
        <v>53</v>
      </c>
      <c r="L7" s="936" t="s">
        <v>23</v>
      </c>
      <c r="M7" s="937" t="s">
        <v>23</v>
      </c>
      <c r="N7" s="629" t="s">
        <v>16</v>
      </c>
      <c r="O7" s="629" t="s">
        <v>16</v>
      </c>
      <c r="P7" s="629" t="s">
        <v>16</v>
      </c>
      <c r="Q7" s="629" t="s">
        <v>16</v>
      </c>
      <c r="R7" s="602" t="s">
        <v>16</v>
      </c>
      <c r="S7" s="262" t="s">
        <v>6</v>
      </c>
      <c r="T7" s="584" t="s">
        <v>6</v>
      </c>
      <c r="U7" s="224" t="s">
        <v>7</v>
      </c>
      <c r="V7" s="224" t="s">
        <v>7</v>
      </c>
      <c r="W7" s="761" t="s">
        <v>4</v>
      </c>
      <c r="X7" s="761" t="s">
        <v>4</v>
      </c>
      <c r="Y7" s="761" t="s">
        <v>4</v>
      </c>
      <c r="Z7" s="566" t="s">
        <v>7</v>
      </c>
      <c r="AA7" s="576" t="s">
        <v>7</v>
      </c>
      <c r="AB7" s="541" t="s">
        <v>8</v>
      </c>
      <c r="AC7" s="224" t="s">
        <v>8</v>
      </c>
      <c r="AD7" s="224" t="s">
        <v>7</v>
      </c>
      <c r="AE7" s="541" t="s">
        <v>7</v>
      </c>
      <c r="AF7" s="272" t="s">
        <v>7</v>
      </c>
      <c r="AG7" s="691" t="s">
        <v>16</v>
      </c>
      <c r="AH7" s="692" t="s">
        <v>16</v>
      </c>
    </row>
    <row r="8" spans="2:34" ht="15" customHeight="1" thickBot="1" x14ac:dyDescent="0.35">
      <c r="B8" s="244" t="s">
        <v>20</v>
      </c>
      <c r="C8" s="421" t="s">
        <v>21</v>
      </c>
      <c r="D8" s="276" t="s">
        <v>53</v>
      </c>
      <c r="E8" s="580" t="s">
        <v>7</v>
      </c>
      <c r="F8" s="808" t="s">
        <v>7</v>
      </c>
      <c r="G8" s="563" t="s">
        <v>8</v>
      </c>
      <c r="H8" s="563" t="s">
        <v>8</v>
      </c>
      <c r="I8" s="563" t="s">
        <v>8</v>
      </c>
      <c r="J8" s="563" t="s">
        <v>8</v>
      </c>
      <c r="K8" s="654" t="s">
        <v>8</v>
      </c>
      <c r="L8" s="565" t="s">
        <v>6</v>
      </c>
      <c r="M8" s="575" t="s">
        <v>6</v>
      </c>
      <c r="N8" s="224" t="s">
        <v>7</v>
      </c>
      <c r="O8" s="272" t="s">
        <v>7</v>
      </c>
      <c r="P8" s="761" t="s">
        <v>4</v>
      </c>
      <c r="Q8" s="761" t="s">
        <v>4</v>
      </c>
      <c r="R8" s="283" t="s">
        <v>7</v>
      </c>
      <c r="S8" s="941" t="s">
        <v>23</v>
      </c>
      <c r="T8" s="942" t="s">
        <v>23</v>
      </c>
      <c r="U8" s="828" t="s">
        <v>77</v>
      </c>
      <c r="V8" s="761" t="s">
        <v>77</v>
      </c>
      <c r="W8" s="936" t="s">
        <v>23</v>
      </c>
      <c r="X8" s="937" t="s">
        <v>23</v>
      </c>
      <c r="Y8" s="937" t="s">
        <v>23</v>
      </c>
      <c r="Z8" s="691" t="s">
        <v>16</v>
      </c>
      <c r="AA8" s="692" t="s">
        <v>16</v>
      </c>
      <c r="AB8" s="650" t="s">
        <v>22</v>
      </c>
      <c r="AC8" s="514" t="s">
        <v>22</v>
      </c>
      <c r="AD8" s="514" t="s">
        <v>22</v>
      </c>
      <c r="AE8" s="650" t="s">
        <v>22</v>
      </c>
      <c r="AF8" s="276" t="s">
        <v>53</v>
      </c>
      <c r="AG8" s="580" t="s">
        <v>7</v>
      </c>
      <c r="AH8" s="204" t="s">
        <v>7</v>
      </c>
    </row>
    <row r="9" spans="2:34" ht="15" customHeight="1" thickBot="1" x14ac:dyDescent="0.35">
      <c r="B9" s="244" t="s">
        <v>66</v>
      </c>
      <c r="C9" s="421" t="s">
        <v>26</v>
      </c>
      <c r="D9" s="273" t="s">
        <v>8</v>
      </c>
      <c r="E9" s="583" t="s">
        <v>6</v>
      </c>
      <c r="F9" s="584" t="s">
        <v>6</v>
      </c>
      <c r="G9" s="226" t="s">
        <v>7</v>
      </c>
      <c r="H9" s="273" t="s">
        <v>7</v>
      </c>
      <c r="I9" s="947" t="s">
        <v>8</v>
      </c>
      <c r="J9" s="947" t="s">
        <v>8</v>
      </c>
      <c r="K9" s="273" t="s">
        <v>8</v>
      </c>
      <c r="L9" s="566" t="s">
        <v>7</v>
      </c>
      <c r="M9" s="576" t="s">
        <v>7</v>
      </c>
      <c r="N9" s="226" t="s">
        <v>8</v>
      </c>
      <c r="O9" s="226" t="s">
        <v>8</v>
      </c>
      <c r="P9" s="226" t="s">
        <v>7</v>
      </c>
      <c r="Q9" s="273" t="s">
        <v>7</v>
      </c>
      <c r="R9" s="283" t="s">
        <v>7</v>
      </c>
      <c r="S9" s="227" t="s">
        <v>8</v>
      </c>
      <c r="T9" s="210" t="s">
        <v>8</v>
      </c>
      <c r="U9" s="761" t="s">
        <v>4</v>
      </c>
      <c r="V9" s="761" t="s">
        <v>4</v>
      </c>
      <c r="W9" s="761" t="s">
        <v>4</v>
      </c>
      <c r="X9" s="761" t="s">
        <v>4</v>
      </c>
      <c r="Y9" s="673" t="s">
        <v>6</v>
      </c>
      <c r="Z9" s="693" t="s">
        <v>7</v>
      </c>
      <c r="AA9" s="694" t="s">
        <v>7</v>
      </c>
      <c r="AB9" s="761" t="s">
        <v>4</v>
      </c>
      <c r="AC9" s="761" t="s">
        <v>4</v>
      </c>
      <c r="AD9" s="761" t="s">
        <v>4</v>
      </c>
      <c r="AE9" s="761" t="s">
        <v>4</v>
      </c>
      <c r="AF9" s="761" t="s">
        <v>4</v>
      </c>
      <c r="AG9" s="583" t="s">
        <v>6</v>
      </c>
      <c r="AH9" s="584" t="s">
        <v>6</v>
      </c>
    </row>
    <row r="10" spans="2:34" ht="17.25" customHeight="1" thickBot="1" x14ac:dyDescent="0.35">
      <c r="B10" s="242" t="s">
        <v>90</v>
      </c>
      <c r="C10" s="478" t="s">
        <v>28</v>
      </c>
      <c r="D10" s="666" t="s">
        <v>7</v>
      </c>
      <c r="E10" s="580" t="s">
        <v>7</v>
      </c>
      <c r="F10" s="204" t="s">
        <v>7</v>
      </c>
      <c r="G10" s="667" t="s">
        <v>14</v>
      </c>
      <c r="H10" s="666" t="s">
        <v>14</v>
      </c>
      <c r="I10" s="668" t="s">
        <v>14</v>
      </c>
      <c r="J10" s="668" t="s">
        <v>19</v>
      </c>
      <c r="K10" s="666" t="s">
        <v>19</v>
      </c>
      <c r="L10" s="566" t="s">
        <v>7</v>
      </c>
      <c r="M10" s="576" t="s">
        <v>7</v>
      </c>
      <c r="N10" s="669" t="s">
        <v>6</v>
      </c>
      <c r="O10" s="669" t="s">
        <v>6</v>
      </c>
      <c r="P10" s="669" t="s">
        <v>6</v>
      </c>
      <c r="Q10" s="670" t="s">
        <v>14</v>
      </c>
      <c r="R10" s="283" t="s">
        <v>14</v>
      </c>
      <c r="S10" s="737" t="s">
        <v>19</v>
      </c>
      <c r="T10" s="204" t="s">
        <v>19</v>
      </c>
      <c r="U10" s="664" t="s">
        <v>7</v>
      </c>
      <c r="V10" s="664" t="s">
        <v>7</v>
      </c>
      <c r="W10" s="664" t="s">
        <v>7</v>
      </c>
      <c r="X10" s="664" t="s">
        <v>7</v>
      </c>
      <c r="Y10" s="664" t="s">
        <v>14</v>
      </c>
      <c r="Z10" s="695" t="s">
        <v>14</v>
      </c>
      <c r="AA10" s="696" t="s">
        <v>14</v>
      </c>
      <c r="AB10" s="671" t="s">
        <v>19</v>
      </c>
      <c r="AC10" s="664" t="s">
        <v>19</v>
      </c>
      <c r="AD10" s="664" t="s">
        <v>19</v>
      </c>
      <c r="AE10" s="687" t="s">
        <v>6</v>
      </c>
      <c r="AF10" s="666" t="s">
        <v>7</v>
      </c>
      <c r="AG10" s="580" t="s">
        <v>7</v>
      </c>
      <c r="AH10" s="204" t="s">
        <v>7</v>
      </c>
    </row>
    <row r="11" spans="2:34" ht="16.5" customHeight="1" thickBot="1" x14ac:dyDescent="0.35">
      <c r="B11" s="422" t="s">
        <v>91</v>
      </c>
      <c r="C11" s="421" t="s">
        <v>30</v>
      </c>
      <c r="D11" s="578" t="s">
        <v>19</v>
      </c>
      <c r="E11" s="569" t="s">
        <v>7</v>
      </c>
      <c r="F11" s="205" t="s">
        <v>7</v>
      </c>
      <c r="G11" s="199" t="s">
        <v>6</v>
      </c>
      <c r="H11" s="597" t="s">
        <v>6</v>
      </c>
      <c r="I11" s="661" t="s">
        <v>6</v>
      </c>
      <c r="J11" s="661" t="s">
        <v>7</v>
      </c>
      <c r="K11" s="597" t="s">
        <v>14</v>
      </c>
      <c r="L11" s="566" t="s">
        <v>19</v>
      </c>
      <c r="M11" s="576" t="s">
        <v>19</v>
      </c>
      <c r="N11" s="212" t="s">
        <v>7</v>
      </c>
      <c r="O11" s="212" t="s">
        <v>7</v>
      </c>
      <c r="P11" s="212" t="s">
        <v>7</v>
      </c>
      <c r="Q11" s="275" t="s">
        <v>7</v>
      </c>
      <c r="R11" s="283" t="s">
        <v>7</v>
      </c>
      <c r="S11" s="211" t="s">
        <v>14</v>
      </c>
      <c r="T11" s="205" t="s">
        <v>14</v>
      </c>
      <c r="U11" s="212" t="s">
        <v>19</v>
      </c>
      <c r="V11" s="212" t="s">
        <v>19</v>
      </c>
      <c r="W11" s="212" t="s">
        <v>19</v>
      </c>
      <c r="X11" s="215" t="s">
        <v>6</v>
      </c>
      <c r="Y11" s="215" t="s">
        <v>7</v>
      </c>
      <c r="Z11" s="566" t="s">
        <v>7</v>
      </c>
      <c r="AA11" s="576" t="s">
        <v>7</v>
      </c>
      <c r="AB11" s="651" t="s">
        <v>14</v>
      </c>
      <c r="AC11" s="212" t="s">
        <v>14</v>
      </c>
      <c r="AD11" s="212" t="s">
        <v>14</v>
      </c>
      <c r="AE11" s="651" t="s">
        <v>19</v>
      </c>
      <c r="AF11" s="578" t="s">
        <v>19</v>
      </c>
      <c r="AG11" s="569" t="s">
        <v>7</v>
      </c>
      <c r="AH11" s="205" t="s">
        <v>7</v>
      </c>
    </row>
    <row r="12" spans="2:34" ht="15" customHeight="1" thickBot="1" x14ac:dyDescent="0.35">
      <c r="B12" s="244" t="s">
        <v>92</v>
      </c>
      <c r="C12" s="421" t="s">
        <v>32</v>
      </c>
      <c r="D12" s="578" t="s">
        <v>14</v>
      </c>
      <c r="E12" s="569" t="s">
        <v>19</v>
      </c>
      <c r="F12" s="205" t="s">
        <v>19</v>
      </c>
      <c r="G12" s="212" t="s">
        <v>7</v>
      </c>
      <c r="H12" s="275" t="s">
        <v>7</v>
      </c>
      <c r="I12" s="660" t="s">
        <v>7</v>
      </c>
      <c r="J12" s="660" t="s">
        <v>7</v>
      </c>
      <c r="K12" s="275" t="s">
        <v>14</v>
      </c>
      <c r="L12" s="566" t="s">
        <v>14</v>
      </c>
      <c r="M12" s="576" t="s">
        <v>14</v>
      </c>
      <c r="N12" s="212" t="s">
        <v>19</v>
      </c>
      <c r="O12" s="212" t="s">
        <v>19</v>
      </c>
      <c r="P12" s="212" t="s">
        <v>19</v>
      </c>
      <c r="Q12" s="276" t="s">
        <v>6</v>
      </c>
      <c r="R12" s="283" t="s">
        <v>7</v>
      </c>
      <c r="S12" s="211" t="s">
        <v>7</v>
      </c>
      <c r="T12" s="205" t="s">
        <v>7</v>
      </c>
      <c r="U12" s="631" t="s">
        <v>14</v>
      </c>
      <c r="V12" s="630" t="s">
        <v>14</v>
      </c>
      <c r="W12" s="630" t="s">
        <v>14</v>
      </c>
      <c r="X12" s="631" t="s">
        <v>19</v>
      </c>
      <c r="Y12" s="631" t="s">
        <v>19</v>
      </c>
      <c r="Z12" s="693" t="s">
        <v>7</v>
      </c>
      <c r="AA12" s="694" t="s">
        <v>7</v>
      </c>
      <c r="AB12" s="653" t="s">
        <v>6</v>
      </c>
      <c r="AC12" s="199" t="s">
        <v>6</v>
      </c>
      <c r="AD12" s="199" t="s">
        <v>6</v>
      </c>
      <c r="AE12" s="651" t="s">
        <v>14</v>
      </c>
      <c r="AF12" s="578" t="s">
        <v>14</v>
      </c>
      <c r="AG12" s="569" t="s">
        <v>19</v>
      </c>
      <c r="AH12" s="205" t="s">
        <v>19</v>
      </c>
    </row>
    <row r="13" spans="2:34" ht="15" customHeight="1" thickBot="1" x14ac:dyDescent="0.35">
      <c r="B13" s="246" t="s">
        <v>93</v>
      </c>
      <c r="C13" s="634" t="s">
        <v>34</v>
      </c>
      <c r="D13" s="634" t="s">
        <v>14</v>
      </c>
      <c r="E13" s="585" t="s">
        <v>14</v>
      </c>
      <c r="F13" s="208" t="s">
        <v>14</v>
      </c>
      <c r="G13" s="633" t="s">
        <v>19</v>
      </c>
      <c r="H13" s="634" t="s">
        <v>19</v>
      </c>
      <c r="I13" s="672" t="s">
        <v>19</v>
      </c>
      <c r="J13" s="672" t="s">
        <v>6</v>
      </c>
      <c r="K13" s="634" t="s">
        <v>7</v>
      </c>
      <c r="L13" s="697" t="s">
        <v>7</v>
      </c>
      <c r="M13" s="698" t="s">
        <v>7</v>
      </c>
      <c r="N13" s="635" t="s">
        <v>14</v>
      </c>
      <c r="O13" s="633" t="s">
        <v>14</v>
      </c>
      <c r="P13" s="633" t="s">
        <v>14</v>
      </c>
      <c r="Q13" s="636" t="s">
        <v>19</v>
      </c>
      <c r="R13" s="702" t="s">
        <v>19</v>
      </c>
      <c r="S13" s="738" t="s">
        <v>7</v>
      </c>
      <c r="T13" s="208" t="s">
        <v>7</v>
      </c>
      <c r="U13" s="673" t="s">
        <v>6</v>
      </c>
      <c r="V13" s="673" t="s">
        <v>6</v>
      </c>
      <c r="W13" s="673" t="s">
        <v>6</v>
      </c>
      <c r="X13" s="674" t="s">
        <v>14</v>
      </c>
      <c r="Y13" s="674" t="s">
        <v>14</v>
      </c>
      <c r="Z13" s="697" t="s">
        <v>19</v>
      </c>
      <c r="AA13" s="698" t="s">
        <v>19</v>
      </c>
      <c r="AB13" s="675" t="s">
        <v>7</v>
      </c>
      <c r="AC13" s="633" t="s">
        <v>7</v>
      </c>
      <c r="AD13" s="633" t="s">
        <v>7</v>
      </c>
      <c r="AE13" s="688" t="s">
        <v>7</v>
      </c>
      <c r="AF13" s="634" t="s">
        <v>14</v>
      </c>
      <c r="AG13" s="585" t="s">
        <v>14</v>
      </c>
      <c r="AH13" s="208" t="s">
        <v>14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P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E18" si="0">SUM(D19:D22)</f>
        <v>6</v>
      </c>
      <c r="E18" s="53">
        <f t="shared" si="0"/>
        <v>4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53">
        <f t="shared" si="0"/>
        <v>5</v>
      </c>
      <c r="K18" s="53">
        <f t="shared" si="0"/>
        <v>6</v>
      </c>
      <c r="L18" s="53">
        <f t="shared" si="0"/>
        <v>4</v>
      </c>
      <c r="M18" s="53">
        <f t="shared" si="0"/>
        <v>4</v>
      </c>
      <c r="N18" s="53">
        <f t="shared" si="0"/>
        <v>6</v>
      </c>
      <c r="O18" s="53">
        <f t="shared" si="0"/>
        <v>6</v>
      </c>
      <c r="P18" s="53">
        <f t="shared" si="0"/>
        <v>5</v>
      </c>
      <c r="Q18" s="53">
        <f t="shared" si="0"/>
        <v>5</v>
      </c>
      <c r="R18" s="53">
        <f t="shared" si="0"/>
        <v>4</v>
      </c>
      <c r="S18" s="53">
        <f t="shared" si="0"/>
        <v>4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4</v>
      </c>
      <c r="Y18" s="53">
        <f t="shared" si="0"/>
        <v>5</v>
      </c>
      <c r="Z18" s="53">
        <f t="shared" si="0"/>
        <v>4</v>
      </c>
      <c r="AA18" s="53">
        <f t="shared" si="0"/>
        <v>4</v>
      </c>
      <c r="AB18" s="53">
        <f t="shared" si="0"/>
        <v>5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4</v>
      </c>
      <c r="AH18" s="53">
        <f t="shared" si="1"/>
        <v>4</v>
      </c>
    </row>
    <row r="19" spans="2:34" ht="12.75" customHeight="1" x14ac:dyDescent="0.25">
      <c r="B19" s="4"/>
      <c r="C19" s="52" t="s">
        <v>8</v>
      </c>
      <c r="D19" s="81">
        <f t="shared" ref="D19:AH19" si="2">COUNTIFS(D$6:D$13,"M")+COUNTIFS(D$6:D$13,"MG")</f>
        <v>2</v>
      </c>
      <c r="E19" s="81">
        <f t="shared" si="2"/>
        <v>1</v>
      </c>
      <c r="F19" s="81">
        <f t="shared" si="2"/>
        <v>1</v>
      </c>
      <c r="G19" s="81">
        <f t="shared" si="2"/>
        <v>2</v>
      </c>
      <c r="H19" s="81">
        <f t="shared" si="2"/>
        <v>2</v>
      </c>
      <c r="I19" s="81">
        <f t="shared" si="2"/>
        <v>2</v>
      </c>
      <c r="J19" s="81">
        <f t="shared" si="2"/>
        <v>2</v>
      </c>
      <c r="K19" s="81">
        <f t="shared" si="2"/>
        <v>2</v>
      </c>
      <c r="L19" s="81">
        <f t="shared" si="2"/>
        <v>1</v>
      </c>
      <c r="M19" s="81">
        <f t="shared" si="2"/>
        <v>1</v>
      </c>
      <c r="N19" s="81">
        <f t="shared" si="2"/>
        <v>2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1</v>
      </c>
      <c r="Y19" s="81">
        <f t="shared" si="2"/>
        <v>1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2.75" customHeight="1" x14ac:dyDescent="0.25">
      <c r="B20" s="4"/>
      <c r="C20" s="52" t="s">
        <v>14</v>
      </c>
      <c r="D20" s="84">
        <f t="shared" ref="D20:AH20" si="3">COUNTIFS(D$6:D$13,"T")+COUNTIFS(D$6:D$13,"TG")</f>
        <v>2</v>
      </c>
      <c r="E20" s="84">
        <f t="shared" si="3"/>
        <v>1</v>
      </c>
      <c r="F20" s="84">
        <f t="shared" si="3"/>
        <v>1</v>
      </c>
      <c r="G20" s="84">
        <f t="shared" si="3"/>
        <v>2</v>
      </c>
      <c r="H20" s="84">
        <f t="shared" si="3"/>
        <v>2</v>
      </c>
      <c r="I20" s="84">
        <f t="shared" si="3"/>
        <v>2</v>
      </c>
      <c r="J20" s="84">
        <f t="shared" si="3"/>
        <v>1</v>
      </c>
      <c r="K20" s="84">
        <f t="shared" si="3"/>
        <v>2</v>
      </c>
      <c r="L20" s="84">
        <f t="shared" si="3"/>
        <v>1</v>
      </c>
      <c r="M20" s="84">
        <f t="shared" si="3"/>
        <v>1</v>
      </c>
      <c r="N20" s="84">
        <f t="shared" si="3"/>
        <v>2</v>
      </c>
      <c r="O20" s="84">
        <f t="shared" si="3"/>
        <v>2</v>
      </c>
      <c r="P20" s="84">
        <f t="shared" si="3"/>
        <v>2</v>
      </c>
      <c r="Q20" s="84">
        <f t="shared" si="3"/>
        <v>2</v>
      </c>
      <c r="R20" s="84">
        <f t="shared" si="3"/>
        <v>1</v>
      </c>
      <c r="S20" s="84">
        <f t="shared" si="3"/>
        <v>1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2</v>
      </c>
      <c r="Z20" s="84">
        <f t="shared" si="3"/>
        <v>1</v>
      </c>
      <c r="AA20" s="84">
        <f t="shared" si="3"/>
        <v>1</v>
      </c>
      <c r="AB20" s="84">
        <f t="shared" si="3"/>
        <v>2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1</v>
      </c>
      <c r="AH20" s="84">
        <f t="shared" si="3"/>
        <v>1</v>
      </c>
    </row>
    <row r="21" spans="2:34" ht="12" customHeight="1" x14ac:dyDescent="0.25">
      <c r="C21" s="52" t="s">
        <v>19</v>
      </c>
      <c r="D21" s="87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5" customHeight="1" thickBot="1" x14ac:dyDescent="0.3">
      <c r="C22" s="52" t="s">
        <v>6</v>
      </c>
      <c r="D22" s="90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ht="14.25" customHeight="1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4</v>
      </c>
      <c r="F23" s="92">
        <f t="shared" si="6"/>
        <v>4</v>
      </c>
      <c r="G23" s="92">
        <f t="shared" si="6"/>
        <v>2</v>
      </c>
      <c r="H23" s="92">
        <f t="shared" si="6"/>
        <v>2</v>
      </c>
      <c r="I23" s="92">
        <f t="shared" si="6"/>
        <v>2</v>
      </c>
      <c r="J23" s="92">
        <f t="shared" si="6"/>
        <v>3</v>
      </c>
      <c r="K23" s="92">
        <f t="shared" si="6"/>
        <v>2</v>
      </c>
      <c r="L23" s="92">
        <f t="shared" si="6"/>
        <v>4</v>
      </c>
      <c r="M23" s="92">
        <f t="shared" si="6"/>
        <v>4</v>
      </c>
      <c r="N23" s="92">
        <f t="shared" si="6"/>
        <v>2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4</v>
      </c>
      <c r="S23" s="92">
        <f t="shared" si="6"/>
        <v>4</v>
      </c>
      <c r="T23" s="92">
        <f t="shared" si="6"/>
        <v>4</v>
      </c>
      <c r="U23" s="92">
        <f t="shared" si="6"/>
        <v>2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4</v>
      </c>
      <c r="AA23" s="92">
        <f t="shared" si="6"/>
        <v>4</v>
      </c>
      <c r="AB23" s="92">
        <f t="shared" si="6"/>
        <v>2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4</v>
      </c>
      <c r="AH23" s="92">
        <f t="shared" si="6"/>
        <v>4</v>
      </c>
    </row>
    <row r="24" spans="2:34" ht="12.5" x14ac:dyDescent="0.25">
      <c r="C24" s="21" t="s">
        <v>94</v>
      </c>
      <c r="D24" s="180">
        <f t="shared" ref="D24:K24" si="7">COUNTIFS(N$6:N$13,"MG")+COUNTIFS(N$6:N$13,"TG")+COUNTIFS(N$6:N$13,"LG")+COUNTIFS(N$6:N$13,"DG")</f>
        <v>1</v>
      </c>
      <c r="E24" s="180">
        <f t="shared" si="7"/>
        <v>1</v>
      </c>
      <c r="F24" s="180">
        <f t="shared" si="7"/>
        <v>1</v>
      </c>
      <c r="G24" s="180">
        <f t="shared" si="7"/>
        <v>1</v>
      </c>
      <c r="H24" s="180">
        <f t="shared" si="7"/>
        <v>1</v>
      </c>
      <c r="I24" s="180">
        <f t="shared" si="7"/>
        <v>1</v>
      </c>
      <c r="J24" s="180">
        <f t="shared" si="7"/>
        <v>1</v>
      </c>
      <c r="K24" s="180">
        <f t="shared" si="7"/>
        <v>0</v>
      </c>
      <c r="L24" s="180">
        <f>COUNTIFS(U$6:U$13,"MG")+COUNTIFS(U$6:U$13,"TG")+COUNTIFS(U$6:U$13,"LG")+COUNTIFS(U$6:U$13,"DG")</f>
        <v>0</v>
      </c>
      <c r="M24" s="180">
        <f>COUNTIFS(U$6:U$13,"MG")+COUNTIFS(U$6:U$13,"TG")+COUNTIFS(U$6:U$13,"LG")+COUNTIFS(U$6:U$13,"DG")</f>
        <v>0</v>
      </c>
      <c r="N24" s="180">
        <f>COUNTIFS(U$6:U$13,"MG")+COUNTIFS(U$6:U$13,"TG")+COUNTIFS(U$6:U$13,"LG")+COUNTIFS(U$6:U$13,"DG")</f>
        <v>0</v>
      </c>
      <c r="O24" s="180">
        <f>COUNTIFS(U$6:U$13,"MG")+COUNTIFS(U$6:U$13,"TG")+COUNTIFS(U$6:U$13,"LG")+COUNTIFS(U$6:U$13,"DG")</f>
        <v>0</v>
      </c>
      <c r="P24" s="180">
        <f>COUNTIFS(U$6:U$13,"MG")+COUNTIFS(U$6:U$13,"TG")+COUNTIFS(U$6:U$13,"LG")+COUNTIFS(U$6:U$13,"DG")</f>
        <v>0</v>
      </c>
      <c r="Q24" s="180">
        <f>COUNTIFS(U$6:U$13,"MG")+COUNTIFS(U$6:U$13,"TG")+COUNTIFS(U$6:U$13,"LG")+COUNTIFS(U$6:U$13,"DG")</f>
        <v>0</v>
      </c>
      <c r="R24" s="180">
        <f>COUNTIFS(U$6:U$13,"MG")+COUNTIFS(U$6:U$13,"TG")+COUNTIFS(U$6:U$13,"LG")+COUNTIFS(U$6:U$13,"DG")</f>
        <v>0</v>
      </c>
      <c r="S24" s="180">
        <f>COUNTIFS(U$6:U$13,"MG")+COUNTIFS(U$6:U$13,"TG")+COUNTIFS(U$6:U$13,"LG")+COUNTIFS(U$6:U$13,"DG")</f>
        <v>0</v>
      </c>
      <c r="T24" s="180">
        <f>COUNTIFS(U$6:U$13,"MG")+COUNTIFS(U$6:U$13,"TG")+COUNTIFS(U$6:U$13,"LG")+COUNTIFS(U$6:U$13,"DG")</f>
        <v>0</v>
      </c>
      <c r="U24" s="180">
        <f>COUNTIFS(U$6:U$13,"MG")+COUNTIFS(U$6:U$13,"TG")+COUNTIFS(U$6:U$13,"LG")+COUNTIFS(U$6:U$13,"DG")</f>
        <v>0</v>
      </c>
      <c r="V24" s="180">
        <f>COUNTIFS(W$6:W$13,"MG")+COUNTIFS(W$6:W$13,"TG")+COUNTIFS(W$6:W$13,"LG")+COUNTIFS(W$6:W$13,"DG")</f>
        <v>1</v>
      </c>
      <c r="W24" s="180">
        <f>COUNTIFS(W$6:W$13,"MG")+COUNTIFS(W$6:W$13,"TG")+COUNTIFS(W$6:W$13,"LG")+COUNTIFS(W$6:W$13,"DG")</f>
        <v>1</v>
      </c>
      <c r="X24" s="180">
        <f t="shared" ref="X24:AB24" si="8">COUNTIFS(X$6:X$13,"MG")+COUNTIFS(X$6:X$13,"TG")+COUNTIFS(X$6:X$13,"LG")+COUNTIFS(X$6:X$13,"DG")</f>
        <v>1</v>
      </c>
      <c r="Y24" s="180">
        <f t="shared" ref="Y24" si="9">COUNTIFS(Z$6:Z$13,"MG")+COUNTIFS(Z$6:Z$13,"TG")+COUNTIFS(Z$6:Z$13,"LG")+COUNTIFS(Z$6:Z$13,"DG")</f>
        <v>1</v>
      </c>
      <c r="Z24" s="180">
        <f t="shared" ref="Z24:AA24" si="10">COUNTIFS(Z$6:Z$13,"MG")+COUNTIFS(Z$6:Z$13,"TG")+COUNTIFS(Z$6:Z$13,"LG")+COUNTIFS(Z$6:Z$13,"DG")</f>
        <v>1</v>
      </c>
      <c r="AA24" s="180">
        <f t="shared" si="10"/>
        <v>1</v>
      </c>
      <c r="AB24" s="180">
        <f t="shared" si="8"/>
        <v>1</v>
      </c>
      <c r="AC24" s="180">
        <f t="shared" ref="AC24" si="11">COUNTIFS(AD$6:AD$13,"MG")+COUNTIFS(AD$6:AD$13,"TG")+COUNTIFS(AD$6:AD$13,"LG")+COUNTIFS(AD$6:AD$13,"DG")</f>
        <v>1</v>
      </c>
      <c r="AD24" s="180">
        <f t="shared" ref="AD24:AH24" si="12">COUNTIFS(AD$6:AD$13,"MG")+COUNTIFS(AD$6:AD$13,"TG")+COUNTIFS(AD$6:AD$13,"LG")+COUNTIFS(AD$6:AD$13,"DG")</f>
        <v>1</v>
      </c>
      <c r="AE24" s="180">
        <f t="shared" si="12"/>
        <v>1</v>
      </c>
      <c r="AF24" s="180">
        <f t="shared" ref="AF24" si="13">COUNTIFS(AG$6:AG$13,"MG")+COUNTIFS(AG$6:AG$13,"TG")+COUNTIFS(AG$6:AG$13,"LG")+COUNTIFS(AG$6:AG$13,"DG")</f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4">COUNTIFS(D$6:D$13,"V")</f>
        <v>0</v>
      </c>
      <c r="E25" s="94">
        <f t="shared" si="14"/>
        <v>0</v>
      </c>
      <c r="F25" s="94">
        <f t="shared" si="14"/>
        <v>0</v>
      </c>
      <c r="G25" s="94">
        <f t="shared" si="14"/>
        <v>0</v>
      </c>
      <c r="H25" s="94">
        <f t="shared" si="14"/>
        <v>0</v>
      </c>
      <c r="I25" s="94">
        <f t="shared" si="14"/>
        <v>0</v>
      </c>
      <c r="J25" s="94">
        <f t="shared" si="14"/>
        <v>0</v>
      </c>
      <c r="K25" s="94">
        <f t="shared" si="14"/>
        <v>0</v>
      </c>
      <c r="L25" s="94">
        <f t="shared" si="14"/>
        <v>0</v>
      </c>
      <c r="M25" s="94">
        <f t="shared" si="14"/>
        <v>0</v>
      </c>
      <c r="N25" s="94">
        <f t="shared" si="14"/>
        <v>0</v>
      </c>
      <c r="O25" s="94">
        <f t="shared" si="14"/>
        <v>0</v>
      </c>
      <c r="P25" s="94">
        <f t="shared" si="14"/>
        <v>1</v>
      </c>
      <c r="Q25" s="94">
        <f t="shared" si="14"/>
        <v>1</v>
      </c>
      <c r="R25" s="94">
        <f t="shared" si="14"/>
        <v>0</v>
      </c>
      <c r="S25" s="94">
        <f t="shared" si="14"/>
        <v>0</v>
      </c>
      <c r="T25" s="94">
        <f t="shared" si="14"/>
        <v>0</v>
      </c>
      <c r="U25" s="94">
        <f t="shared" si="14"/>
        <v>1</v>
      </c>
      <c r="V25" s="94">
        <f t="shared" si="14"/>
        <v>1</v>
      </c>
      <c r="W25" s="94">
        <f t="shared" si="14"/>
        <v>2</v>
      </c>
      <c r="X25" s="94">
        <f t="shared" si="14"/>
        <v>2</v>
      </c>
      <c r="Y25" s="94">
        <f t="shared" si="14"/>
        <v>1</v>
      </c>
      <c r="Z25" s="94">
        <f t="shared" si="14"/>
        <v>0</v>
      </c>
      <c r="AA25" s="94">
        <f t="shared" si="14"/>
        <v>0</v>
      </c>
      <c r="AB25" s="94">
        <f t="shared" si="14"/>
        <v>1</v>
      </c>
      <c r="AC25" s="94">
        <f t="shared" si="14"/>
        <v>1</v>
      </c>
      <c r="AD25" s="94">
        <f t="shared" si="14"/>
        <v>1</v>
      </c>
      <c r="AE25" s="94">
        <f t="shared" si="14"/>
        <v>1</v>
      </c>
      <c r="AF25" s="94">
        <f t="shared" si="14"/>
        <v>1</v>
      </c>
      <c r="AG25" s="94">
        <f t="shared" si="14"/>
        <v>0</v>
      </c>
      <c r="AH25" s="94">
        <f t="shared" si="14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>
      <c r="D30"/>
      <c r="E30" s="70" t="s">
        <v>6</v>
      </c>
      <c r="F30" s="71" t="s">
        <v>6</v>
      </c>
      <c r="G30"/>
      <c r="H30"/>
      <c r="I30" s="196">
        <f t="shared" ref="I30:I37" si="15">8.33*(COUNTIFS(E30:F30,"&lt;&gt;"&amp;"L",E30:F30,"&lt;&gt;"&amp;"D"))+8*(COUNTIFS(E30:F30,"="&amp;"D"))</f>
        <v>16</v>
      </c>
      <c r="J30" s="197"/>
    </row>
    <row r="31" spans="2:34" ht="12.5" x14ac:dyDescent="0.25">
      <c r="D31"/>
      <c r="E31" s="70" t="s">
        <v>7</v>
      </c>
      <c r="F31" s="71" t="s">
        <v>7</v>
      </c>
      <c r="G31"/>
      <c r="H31"/>
      <c r="I31" s="196">
        <f t="shared" si="15"/>
        <v>0</v>
      </c>
      <c r="J31" s="197"/>
    </row>
    <row r="32" spans="2:34" ht="12.5" x14ac:dyDescent="0.25">
      <c r="D32"/>
      <c r="E32" s="70" t="s">
        <v>8</v>
      </c>
      <c r="F32" s="71" t="s">
        <v>8</v>
      </c>
      <c r="G32"/>
      <c r="H32"/>
      <c r="I32" s="196">
        <f t="shared" si="15"/>
        <v>16.66</v>
      </c>
      <c r="J32" s="197"/>
    </row>
    <row r="33" spans="2:16" ht="12.5" x14ac:dyDescent="0.25">
      <c r="D33"/>
      <c r="E33" s="70" t="s">
        <v>7</v>
      </c>
      <c r="F33" s="71" t="s">
        <v>7</v>
      </c>
      <c r="G33"/>
      <c r="H33"/>
      <c r="I33" s="196">
        <f t="shared" si="15"/>
        <v>0</v>
      </c>
      <c r="J33" s="197"/>
    </row>
    <row r="34" spans="2:16" s="10" customFormat="1" ht="12.5" x14ac:dyDescent="0.25">
      <c r="B34"/>
      <c r="E34" s="70" t="s">
        <v>14</v>
      </c>
      <c r="F34" s="71" t="s">
        <v>14</v>
      </c>
      <c r="I34" s="196">
        <f t="shared" si="15"/>
        <v>16.66</v>
      </c>
      <c r="J34" s="197"/>
      <c r="O34"/>
      <c r="P34"/>
    </row>
    <row r="35" spans="2:16" s="10" customFormat="1" ht="12.5" x14ac:dyDescent="0.25">
      <c r="B35"/>
      <c r="E35" s="70" t="s">
        <v>7</v>
      </c>
      <c r="F35" s="71" t="s">
        <v>7</v>
      </c>
      <c r="I35" s="196">
        <f t="shared" si="15"/>
        <v>0</v>
      </c>
      <c r="J35" s="197"/>
      <c r="O35"/>
      <c r="P35"/>
    </row>
    <row r="36" spans="2:16" s="10" customFormat="1" ht="12.5" x14ac:dyDescent="0.25">
      <c r="B36"/>
      <c r="E36" s="70" t="s">
        <v>7</v>
      </c>
      <c r="F36" s="71" t="s">
        <v>7</v>
      </c>
      <c r="I36" s="196">
        <f t="shared" si="15"/>
        <v>0</v>
      </c>
      <c r="J36" s="197"/>
      <c r="O36"/>
      <c r="P36"/>
    </row>
    <row r="37" spans="2:16" s="10" customFormat="1" ht="12.5" x14ac:dyDescent="0.25">
      <c r="B37"/>
      <c r="E37" s="70" t="s">
        <v>19</v>
      </c>
      <c r="F37" s="71" t="s">
        <v>19</v>
      </c>
      <c r="I37" s="196">
        <f t="shared" si="15"/>
        <v>16.66</v>
      </c>
      <c r="J37" s="197"/>
      <c r="O37"/>
      <c r="P37"/>
    </row>
    <row r="38" spans="2:16" s="10" customFormat="1" ht="12.5" x14ac:dyDescent="0.25">
      <c r="B38"/>
      <c r="I38" s="98"/>
      <c r="J38"/>
      <c r="O38"/>
      <c r="P38"/>
    </row>
    <row r="39" spans="2:16" s="10" customFormat="1" ht="12.5" x14ac:dyDescent="0.25">
      <c r="B39"/>
      <c r="I39" s="98"/>
      <c r="J39"/>
      <c r="O39"/>
      <c r="P39"/>
    </row>
    <row r="40" spans="2:16" s="10" customFormat="1" ht="12.5" x14ac:dyDescent="0.25">
      <c r="B40"/>
      <c r="E40" s="200">
        <f t="shared" ref="E40:F40" si="16">COUNTIFS(E30:E37,"M")</f>
        <v>1</v>
      </c>
      <c r="F40" s="243">
        <f t="shared" si="16"/>
        <v>1</v>
      </c>
      <c r="I40" s="189">
        <f>SUM(E40:F40)</f>
        <v>2</v>
      </c>
      <c r="J40" s="190"/>
      <c r="O40"/>
      <c r="P40"/>
    </row>
    <row r="41" spans="2:16" s="10" customFormat="1" ht="12.5" x14ac:dyDescent="0.25">
      <c r="B41"/>
      <c r="E41" s="10">
        <f t="shared" ref="E41:F41" si="17">COUNTIFS(E30:E37,"T")</f>
        <v>1</v>
      </c>
      <c r="F41" s="245">
        <f t="shared" si="17"/>
        <v>1</v>
      </c>
      <c r="I41" s="191">
        <f>SUM(E41:F41)</f>
        <v>2</v>
      </c>
      <c r="J41" s="192"/>
      <c r="O41"/>
      <c r="P41"/>
    </row>
    <row r="42" spans="2:16" s="10" customFormat="1" ht="12.5" x14ac:dyDescent="0.25">
      <c r="B42"/>
      <c r="E42" s="10">
        <f t="shared" ref="E42:F42" si="18">COUNTIFS(E30:E37,"N")</f>
        <v>1</v>
      </c>
      <c r="F42" s="245">
        <f t="shared" si="18"/>
        <v>1</v>
      </c>
      <c r="I42" s="191">
        <f>SUM(E42:F42)</f>
        <v>2</v>
      </c>
      <c r="J42" s="192"/>
      <c r="O42"/>
      <c r="P42"/>
    </row>
    <row r="43" spans="2:16" s="10" customFormat="1" ht="12.5" x14ac:dyDescent="0.25">
      <c r="B43"/>
      <c r="E43" s="10">
        <f t="shared" ref="E43:F43" si="19">COUNTIFS(E30:E37,"D")</f>
        <v>1</v>
      </c>
      <c r="F43" s="245">
        <f t="shared" si="19"/>
        <v>1</v>
      </c>
      <c r="I43" s="191">
        <f>SUM(E43:F43)</f>
        <v>2</v>
      </c>
      <c r="J43" s="192"/>
      <c r="O43"/>
      <c r="P43"/>
    </row>
    <row r="44" spans="2:16" s="10" customFormat="1" ht="12.5" x14ac:dyDescent="0.25">
      <c r="B44"/>
      <c r="E44" s="207">
        <f t="shared" ref="E44:F44" si="20">COUNTIFS(E30:E37,"L")</f>
        <v>4</v>
      </c>
      <c r="F44" s="247">
        <f t="shared" si="20"/>
        <v>4</v>
      </c>
      <c r="I44" s="193">
        <f>SUM(E44:F44)</f>
        <v>8</v>
      </c>
      <c r="J44" s="194"/>
      <c r="O44"/>
      <c r="P44"/>
    </row>
    <row r="45" spans="2:1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2541-EA0E-45E5-9483-962006241231}">
  <sheetPr>
    <tabColor theme="7" tint="0.79998168889431442"/>
  </sheetPr>
  <dimension ref="B1:AG46"/>
  <sheetViews>
    <sheetView showGridLines="0" zoomScale="115" zoomScaleNormal="115" workbookViewId="0">
      <pane xSplit="3" ySplit="5" topLeftCell="N6" activePane="bottomRight" state="frozen"/>
      <selection pane="topRight" activeCell="D1" sqref="D1"/>
      <selection pane="bottomLeft" activeCell="A6" sqref="A6"/>
      <selection pane="bottomRight" activeCell="Y13" sqref="Y13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11" width="4.26953125" style="10" customWidth="1"/>
    <col min="12" max="33" width="4.26953125" customWidth="1"/>
    <col min="34" max="34" width="9.26953125" bestFit="1" customWidth="1"/>
    <col min="35" max="35" width="9.2695312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108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33" t="s">
        <v>95</v>
      </c>
      <c r="Q2" s="533"/>
      <c r="R2" s="501" t="s">
        <v>95</v>
      </c>
      <c r="S2" s="533"/>
      <c r="T2" s="533"/>
      <c r="U2" s="533"/>
      <c r="V2" s="533"/>
      <c r="W2" s="606"/>
      <c r="X2" s="533"/>
      <c r="Y2" s="606"/>
      <c r="Z2" s="533"/>
      <c r="AA2" s="533"/>
      <c r="AB2" s="501"/>
      <c r="AC2" s="533"/>
      <c r="AD2" s="533"/>
      <c r="AE2" s="533"/>
      <c r="AF2" s="501"/>
      <c r="AG2" s="606"/>
    </row>
    <row r="3" spans="2:33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/>
      <c r="K3" s="681"/>
      <c r="L3" s="681"/>
      <c r="M3" s="681"/>
      <c r="N3" s="681"/>
      <c r="O3" s="681"/>
      <c r="P3" s="495"/>
      <c r="Q3" s="495" t="s">
        <v>95</v>
      </c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5"/>
    </row>
    <row r="4" spans="2:33" ht="15" customHeight="1" x14ac:dyDescent="0.3">
      <c r="B4" s="1126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621" t="s">
        <v>5</v>
      </c>
      <c r="J4" s="622" t="s">
        <v>6</v>
      </c>
      <c r="K4" s="498" t="s">
        <v>7</v>
      </c>
      <c r="L4" s="498" t="s">
        <v>8</v>
      </c>
      <c r="M4" s="498" t="s">
        <v>9</v>
      </c>
      <c r="N4" s="498" t="s">
        <v>10</v>
      </c>
      <c r="O4" s="498" t="s">
        <v>4</v>
      </c>
      <c r="P4" s="621" t="s">
        <v>5</v>
      </c>
      <c r="Q4" s="622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43" t="s">
        <v>5</v>
      </c>
      <c r="X4" s="744" t="s">
        <v>6</v>
      </c>
      <c r="Y4" s="659" t="s">
        <v>7</v>
      </c>
      <c r="Z4" s="659" t="s">
        <v>8</v>
      </c>
      <c r="AA4" s="659" t="s">
        <v>9</v>
      </c>
      <c r="AB4" s="659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</row>
    <row r="5" spans="2:33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623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623">
        <v>13</v>
      </c>
      <c r="Q5" s="504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623">
        <v>20</v>
      </c>
      <c r="X5" s="504">
        <v>21</v>
      </c>
      <c r="Y5" s="497">
        <v>22</v>
      </c>
      <c r="Z5" s="497">
        <v>23</v>
      </c>
      <c r="AA5" s="497">
        <v>24</v>
      </c>
      <c r="AB5" s="497">
        <v>25</v>
      </c>
      <c r="AC5" s="497">
        <v>26</v>
      </c>
      <c r="AD5" s="623">
        <v>27</v>
      </c>
      <c r="AE5" s="504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638" t="s">
        <v>8</v>
      </c>
      <c r="E6" s="639" t="s">
        <v>8</v>
      </c>
      <c r="F6" s="663" t="s">
        <v>7</v>
      </c>
      <c r="G6" s="663" t="s">
        <v>7</v>
      </c>
      <c r="H6" s="639" t="s">
        <v>7</v>
      </c>
      <c r="I6" s="569" t="s">
        <v>8</v>
      </c>
      <c r="J6" s="205" t="s">
        <v>8</v>
      </c>
      <c r="K6" s="216" t="s">
        <v>14</v>
      </c>
      <c r="L6" s="216" t="s">
        <v>14</v>
      </c>
      <c r="M6" s="216" t="s">
        <v>14</v>
      </c>
      <c r="N6" s="216" t="s">
        <v>14</v>
      </c>
      <c r="O6" s="957" t="s">
        <v>6</v>
      </c>
      <c r="P6" s="569" t="s">
        <v>7</v>
      </c>
      <c r="Q6" s="205" t="s">
        <v>7</v>
      </c>
      <c r="R6" s="953" t="s">
        <v>8</v>
      </c>
      <c r="S6" s="948" t="s">
        <v>8</v>
      </c>
      <c r="T6" s="949" t="s">
        <v>8</v>
      </c>
      <c r="U6" s="712" t="s">
        <v>7</v>
      </c>
      <c r="V6" s="712" t="s">
        <v>7</v>
      </c>
      <c r="W6" s="1084" t="s">
        <v>16</v>
      </c>
      <c r="X6" s="690" t="s">
        <v>16</v>
      </c>
      <c r="Y6" s="649" t="s">
        <v>7</v>
      </c>
      <c r="Z6" s="638" t="s">
        <v>7</v>
      </c>
      <c r="AA6" s="638" t="s">
        <v>8</v>
      </c>
      <c r="AB6" s="649" t="s">
        <v>8</v>
      </c>
      <c r="AC6" s="639" t="s">
        <v>8</v>
      </c>
      <c r="AD6" s="580" t="s">
        <v>7</v>
      </c>
      <c r="AE6" s="204" t="s">
        <v>7</v>
      </c>
      <c r="AF6" s="638" t="s">
        <v>8</v>
      </c>
      <c r="AG6" s="649" t="s">
        <v>8</v>
      </c>
    </row>
    <row r="7" spans="2:33" ht="15" customHeight="1" x14ac:dyDescent="0.3">
      <c r="B7" s="244" t="s">
        <v>73</v>
      </c>
      <c r="C7" s="421" t="s">
        <v>18</v>
      </c>
      <c r="D7" s="650" t="s">
        <v>22</v>
      </c>
      <c r="E7" s="514" t="s">
        <v>22</v>
      </c>
      <c r="F7" s="514" t="s">
        <v>22</v>
      </c>
      <c r="G7" s="650" t="s">
        <v>22</v>
      </c>
      <c r="H7" s="276" t="s">
        <v>53</v>
      </c>
      <c r="I7" s="569" t="s">
        <v>7</v>
      </c>
      <c r="J7" s="205" t="s">
        <v>7</v>
      </c>
      <c r="K7" s="953" t="s">
        <v>8</v>
      </c>
      <c r="L7" s="948" t="s">
        <v>8</v>
      </c>
      <c r="M7" s="948" t="s">
        <v>8</v>
      </c>
      <c r="N7" s="563" t="s">
        <v>8</v>
      </c>
      <c r="O7" s="654" t="s">
        <v>8</v>
      </c>
      <c r="P7" s="898" t="s">
        <v>53</v>
      </c>
      <c r="Q7" s="954" t="s">
        <v>53</v>
      </c>
      <c r="R7" s="677" t="s">
        <v>7</v>
      </c>
      <c r="S7" s="676" t="s">
        <v>7</v>
      </c>
      <c r="T7" s="676" t="s">
        <v>8</v>
      </c>
      <c r="U7" s="947" t="s">
        <v>8</v>
      </c>
      <c r="V7" s="1085" t="s">
        <v>8</v>
      </c>
      <c r="W7" s="566" t="s">
        <v>7</v>
      </c>
      <c r="X7" s="576" t="s">
        <v>7</v>
      </c>
      <c r="Y7" s="761" t="s">
        <v>4</v>
      </c>
      <c r="Z7" s="761" t="s">
        <v>4</v>
      </c>
      <c r="AA7" s="224" t="s">
        <v>7</v>
      </c>
      <c r="AB7" s="541" t="s">
        <v>7</v>
      </c>
      <c r="AC7" s="272" t="s">
        <v>7</v>
      </c>
      <c r="AD7" s="580" t="s">
        <v>8</v>
      </c>
      <c r="AE7" s="204" t="s">
        <v>8</v>
      </c>
      <c r="AF7" s="959" t="s">
        <v>22</v>
      </c>
      <c r="AG7" s="960" t="s">
        <v>22</v>
      </c>
    </row>
    <row r="8" spans="2:33" ht="15" customHeight="1" x14ac:dyDescent="0.3">
      <c r="B8" s="244" t="s">
        <v>20</v>
      </c>
      <c r="C8" s="421" t="s">
        <v>21</v>
      </c>
      <c r="D8" s="563" t="s">
        <v>8</v>
      </c>
      <c r="E8" s="563" t="s">
        <v>8</v>
      </c>
      <c r="F8" s="948" t="s">
        <v>8</v>
      </c>
      <c r="G8" s="761" t="s">
        <v>4</v>
      </c>
      <c r="H8" s="761" t="s">
        <v>4</v>
      </c>
      <c r="I8" s="898" t="s">
        <v>53</v>
      </c>
      <c r="J8" s="954" t="s">
        <v>53</v>
      </c>
      <c r="K8" s="955" t="s">
        <v>23</v>
      </c>
      <c r="L8" s="555" t="s">
        <v>23</v>
      </c>
      <c r="M8" s="958" t="s">
        <v>16</v>
      </c>
      <c r="N8" s="958" t="s">
        <v>16</v>
      </c>
      <c r="O8" s="956" t="s">
        <v>16</v>
      </c>
      <c r="P8" s="625" t="s">
        <v>7</v>
      </c>
      <c r="Q8" s="626" t="s">
        <v>7</v>
      </c>
      <c r="R8" s="1024"/>
      <c r="S8" s="1024"/>
      <c r="T8" s="1024"/>
      <c r="U8" s="1024"/>
      <c r="V8" s="1025"/>
      <c r="W8" s="1026"/>
      <c r="X8" s="1027"/>
      <c r="Y8" s="1028"/>
      <c r="Z8" s="1029"/>
      <c r="AA8" s="1029"/>
      <c r="AB8" s="1028"/>
      <c r="AC8" s="1030"/>
      <c r="AD8" s="1031"/>
      <c r="AE8" s="1032"/>
      <c r="AF8" s="1033"/>
      <c r="AG8" s="1034"/>
    </row>
    <row r="9" spans="2:33" ht="15" customHeight="1" x14ac:dyDescent="0.25">
      <c r="B9" s="244" t="s">
        <v>66</v>
      </c>
      <c r="C9" s="421" t="s">
        <v>26</v>
      </c>
      <c r="D9" s="677" t="s">
        <v>7</v>
      </c>
      <c r="E9" s="676" t="s">
        <v>7</v>
      </c>
      <c r="F9" s="676" t="s">
        <v>8</v>
      </c>
      <c r="G9" s="676" t="s">
        <v>8</v>
      </c>
      <c r="H9" s="950" t="s">
        <v>8</v>
      </c>
      <c r="I9" s="567" t="s">
        <v>7</v>
      </c>
      <c r="J9" s="210" t="s">
        <v>7</v>
      </c>
      <c r="K9" s="226" t="s">
        <v>8</v>
      </c>
      <c r="L9" s="226" t="s">
        <v>8</v>
      </c>
      <c r="M9" s="273" t="s">
        <v>7</v>
      </c>
      <c r="N9" s="647" t="s">
        <v>7</v>
      </c>
      <c r="O9" s="917" t="s">
        <v>7</v>
      </c>
      <c r="P9" s="567" t="s">
        <v>8</v>
      </c>
      <c r="Q9" s="210" t="s">
        <v>8</v>
      </c>
      <c r="R9" s="677" t="s">
        <v>14</v>
      </c>
      <c r="S9" s="676" t="s">
        <v>14</v>
      </c>
      <c r="T9" s="676" t="s">
        <v>14</v>
      </c>
      <c r="U9" s="676" t="s">
        <v>14</v>
      </c>
      <c r="V9" s="898" t="s">
        <v>53</v>
      </c>
      <c r="W9" s="693" t="s">
        <v>7</v>
      </c>
      <c r="X9" s="694" t="s">
        <v>7</v>
      </c>
      <c r="Y9" s="678" t="s">
        <v>8</v>
      </c>
      <c r="Z9" s="226" t="s">
        <v>8</v>
      </c>
      <c r="AA9" s="226" t="s">
        <v>8</v>
      </c>
      <c r="AB9" s="678" t="s">
        <v>8</v>
      </c>
      <c r="AC9" s="273" t="s">
        <v>8</v>
      </c>
      <c r="AD9" s="898" t="s">
        <v>53</v>
      </c>
      <c r="AE9" s="898" t="s">
        <v>53</v>
      </c>
      <c r="AF9" s="226" t="s">
        <v>7</v>
      </c>
      <c r="AG9" s="678" t="s">
        <v>7</v>
      </c>
    </row>
    <row r="10" spans="2:33" ht="15" customHeight="1" x14ac:dyDescent="0.25">
      <c r="B10" s="1051" t="s">
        <v>100</v>
      </c>
      <c r="C10" s="1052"/>
      <c r="D10" s="1035"/>
      <c r="E10" s="1035"/>
      <c r="F10" s="1035"/>
      <c r="G10" s="1035"/>
      <c r="H10" s="1035"/>
      <c r="I10" s="1036"/>
      <c r="J10" s="1037"/>
      <c r="K10" s="1035"/>
      <c r="L10" s="1035"/>
      <c r="M10" s="1035"/>
      <c r="N10" s="1035"/>
      <c r="O10" s="1035"/>
      <c r="P10" s="1036"/>
      <c r="Q10" s="1037"/>
      <c r="R10" s="1038" t="s">
        <v>69</v>
      </c>
      <c r="S10" s="1038" t="s">
        <v>69</v>
      </c>
      <c r="T10" s="1038" t="s">
        <v>69</v>
      </c>
      <c r="U10" s="1038" t="s">
        <v>69</v>
      </c>
      <c r="V10" s="1038" t="s">
        <v>69</v>
      </c>
      <c r="W10" s="693" t="s">
        <v>7</v>
      </c>
      <c r="X10" s="694" t="s">
        <v>7</v>
      </c>
      <c r="Y10" s="1038" t="s">
        <v>69</v>
      </c>
      <c r="Z10" s="1038" t="s">
        <v>69</v>
      </c>
      <c r="AA10" s="1038" t="s">
        <v>69</v>
      </c>
      <c r="AB10" s="1038" t="s">
        <v>69</v>
      </c>
      <c r="AC10" s="1038" t="s">
        <v>69</v>
      </c>
      <c r="AD10" s="693" t="s">
        <v>7</v>
      </c>
      <c r="AE10" s="694" t="s">
        <v>7</v>
      </c>
      <c r="AF10" s="1038" t="s">
        <v>69</v>
      </c>
      <c r="AG10" s="1038" t="s">
        <v>69</v>
      </c>
    </row>
    <row r="11" spans="2:33" ht="17.25" customHeight="1" x14ac:dyDescent="0.3">
      <c r="B11" s="242" t="s">
        <v>90</v>
      </c>
      <c r="C11" s="478" t="s">
        <v>28</v>
      </c>
      <c r="D11" s="667" t="s">
        <v>14</v>
      </c>
      <c r="E11" s="666" t="s">
        <v>14</v>
      </c>
      <c r="F11" s="668" t="s">
        <v>14</v>
      </c>
      <c r="G11" s="668" t="s">
        <v>19</v>
      </c>
      <c r="H11" s="666" t="s">
        <v>19</v>
      </c>
      <c r="I11" s="580" t="s">
        <v>7</v>
      </c>
      <c r="J11" s="1023" t="s">
        <v>14</v>
      </c>
      <c r="K11" s="669" t="s">
        <v>6</v>
      </c>
      <c r="L11" s="669" t="s">
        <v>6</v>
      </c>
      <c r="M11" s="742" t="s">
        <v>6</v>
      </c>
      <c r="N11" s="951" t="s">
        <v>14</v>
      </c>
      <c r="O11" s="952" t="s">
        <v>14</v>
      </c>
      <c r="P11" s="580" t="s">
        <v>19</v>
      </c>
      <c r="Q11" s="204" t="s">
        <v>19</v>
      </c>
      <c r="R11" s="664" t="s">
        <v>7</v>
      </c>
      <c r="S11" s="664" t="s">
        <v>7</v>
      </c>
      <c r="T11" s="664" t="s">
        <v>7</v>
      </c>
      <c r="U11" s="664" t="s">
        <v>7</v>
      </c>
      <c r="V11" s="664" t="s">
        <v>14</v>
      </c>
      <c r="W11" s="695" t="s">
        <v>14</v>
      </c>
      <c r="X11" s="1021" t="s">
        <v>7</v>
      </c>
      <c r="Y11" s="671" t="s">
        <v>19</v>
      </c>
      <c r="Z11" s="664" t="s">
        <v>19</v>
      </c>
      <c r="AA11" s="664" t="s">
        <v>19</v>
      </c>
      <c r="AB11" s="898" t="s">
        <v>53</v>
      </c>
      <c r="AC11" s="666" t="s">
        <v>7</v>
      </c>
      <c r="AD11" s="580" t="s">
        <v>7</v>
      </c>
      <c r="AE11" s="204" t="s">
        <v>7</v>
      </c>
      <c r="AF11" s="667" t="s">
        <v>14</v>
      </c>
      <c r="AG11" s="671" t="s">
        <v>14</v>
      </c>
    </row>
    <row r="12" spans="2:33" ht="16.5" customHeight="1" x14ac:dyDescent="0.3">
      <c r="B12" s="422" t="s">
        <v>91</v>
      </c>
      <c r="C12" s="421" t="s">
        <v>30</v>
      </c>
      <c r="D12" s="199" t="s">
        <v>6</v>
      </c>
      <c r="E12" s="597" t="s">
        <v>6</v>
      </c>
      <c r="F12" s="661" t="s">
        <v>6</v>
      </c>
      <c r="G12" s="216" t="s">
        <v>14</v>
      </c>
      <c r="H12" s="578" t="s">
        <v>14</v>
      </c>
      <c r="I12" s="569" t="s">
        <v>19</v>
      </c>
      <c r="J12" s="205" t="s">
        <v>19</v>
      </c>
      <c r="K12" s="212" t="s">
        <v>7</v>
      </c>
      <c r="L12" s="212" t="s">
        <v>7</v>
      </c>
      <c r="M12" s="275" t="s">
        <v>7</v>
      </c>
      <c r="N12" s="660" t="s">
        <v>7</v>
      </c>
      <c r="O12" s="578" t="s">
        <v>14</v>
      </c>
      <c r="P12" s="569" t="s">
        <v>14</v>
      </c>
      <c r="Q12" s="205" t="s">
        <v>14</v>
      </c>
      <c r="R12" s="212" t="s">
        <v>19</v>
      </c>
      <c r="S12" s="212" t="s">
        <v>19</v>
      </c>
      <c r="T12" s="212" t="s">
        <v>19</v>
      </c>
      <c r="U12" s="898" t="s">
        <v>53</v>
      </c>
      <c r="V12" s="212" t="s">
        <v>7</v>
      </c>
      <c r="W12" s="566" t="s">
        <v>7</v>
      </c>
      <c r="X12" s="576" t="s">
        <v>7</v>
      </c>
      <c r="Y12" s="1009" t="s">
        <v>14</v>
      </c>
      <c r="Z12" s="212" t="s">
        <v>14</v>
      </c>
      <c r="AA12" s="212" t="s">
        <v>14</v>
      </c>
      <c r="AB12" s="651" t="s">
        <v>19</v>
      </c>
      <c r="AC12" s="578" t="s">
        <v>19</v>
      </c>
      <c r="AD12" s="569" t="s">
        <v>7</v>
      </c>
      <c r="AE12" s="205" t="s">
        <v>7</v>
      </c>
      <c r="AF12" s="199" t="s">
        <v>6</v>
      </c>
      <c r="AG12" s="739" t="s">
        <v>6</v>
      </c>
    </row>
    <row r="13" spans="2:33" ht="15" customHeight="1" x14ac:dyDescent="0.3">
      <c r="B13" s="244" t="s">
        <v>92</v>
      </c>
      <c r="C13" s="421" t="s">
        <v>32</v>
      </c>
      <c r="D13" s="212" t="s">
        <v>7</v>
      </c>
      <c r="E13" s="275" t="s">
        <v>7</v>
      </c>
      <c r="F13" s="660" t="s">
        <v>7</v>
      </c>
      <c r="G13" s="660" t="s">
        <v>7</v>
      </c>
      <c r="H13" s="275" t="s">
        <v>14</v>
      </c>
      <c r="I13" s="569" t="s">
        <v>14</v>
      </c>
      <c r="J13" s="820" t="s">
        <v>7</v>
      </c>
      <c r="K13" s="212" t="s">
        <v>19</v>
      </c>
      <c r="L13" s="212" t="s">
        <v>19</v>
      </c>
      <c r="M13" s="275" t="s">
        <v>19</v>
      </c>
      <c r="N13" s="748" t="s">
        <v>6</v>
      </c>
      <c r="O13" s="654" t="s">
        <v>7</v>
      </c>
      <c r="P13" s="569" t="s">
        <v>7</v>
      </c>
      <c r="Q13" s="205" t="s">
        <v>7</v>
      </c>
      <c r="R13" s="631" t="s">
        <v>14</v>
      </c>
      <c r="S13" s="630" t="s">
        <v>14</v>
      </c>
      <c r="T13" s="630" t="s">
        <v>14</v>
      </c>
      <c r="U13" s="631" t="s">
        <v>19</v>
      </c>
      <c r="V13" s="632" t="s">
        <v>19</v>
      </c>
      <c r="W13" s="693" t="s">
        <v>7</v>
      </c>
      <c r="X13" s="1022" t="s">
        <v>14</v>
      </c>
      <c r="Y13" s="1086" t="s">
        <v>101</v>
      </c>
      <c r="Z13" s="898" t="s">
        <v>53</v>
      </c>
      <c r="AA13" s="898" t="s">
        <v>53</v>
      </c>
      <c r="AB13" s="651" t="s">
        <v>14</v>
      </c>
      <c r="AC13" s="578" t="s">
        <v>14</v>
      </c>
      <c r="AD13" s="569" t="s">
        <v>19</v>
      </c>
      <c r="AE13" s="205" t="s">
        <v>19</v>
      </c>
      <c r="AF13" s="212" t="s">
        <v>7</v>
      </c>
      <c r="AG13" s="544" t="s">
        <v>7</v>
      </c>
    </row>
    <row r="14" spans="2:33" ht="15" customHeight="1" x14ac:dyDescent="0.3">
      <c r="B14" s="246" t="s">
        <v>93</v>
      </c>
      <c r="C14" s="634" t="s">
        <v>34</v>
      </c>
      <c r="D14" s="633" t="s">
        <v>19</v>
      </c>
      <c r="E14" s="634" t="s">
        <v>19</v>
      </c>
      <c r="F14" s="672" t="s">
        <v>19</v>
      </c>
      <c r="G14" s="661" t="s">
        <v>6</v>
      </c>
      <c r="H14" s="634" t="s">
        <v>7</v>
      </c>
      <c r="I14" s="585" t="s">
        <v>7</v>
      </c>
      <c r="J14" s="208" t="s">
        <v>7</v>
      </c>
      <c r="K14" s="635" t="s">
        <v>14</v>
      </c>
      <c r="L14" s="633" t="s">
        <v>14</v>
      </c>
      <c r="M14" s="634" t="s">
        <v>14</v>
      </c>
      <c r="N14" s="746" t="s">
        <v>19</v>
      </c>
      <c r="O14" s="747" t="s">
        <v>19</v>
      </c>
      <c r="P14" s="585" t="s">
        <v>7</v>
      </c>
      <c r="Q14" s="208" t="s">
        <v>7</v>
      </c>
      <c r="R14" s="898" t="s">
        <v>53</v>
      </c>
      <c r="S14" s="898" t="s">
        <v>53</v>
      </c>
      <c r="T14" s="898" t="s">
        <v>53</v>
      </c>
      <c r="U14" s="674" t="s">
        <v>14</v>
      </c>
      <c r="V14" s="745" t="s">
        <v>14</v>
      </c>
      <c r="W14" s="697" t="s">
        <v>19</v>
      </c>
      <c r="X14" s="698" t="s">
        <v>19</v>
      </c>
      <c r="Y14" s="675" t="s">
        <v>7</v>
      </c>
      <c r="Z14" s="633" t="s">
        <v>7</v>
      </c>
      <c r="AA14" s="633" t="s">
        <v>7</v>
      </c>
      <c r="AB14" s="688" t="s">
        <v>7</v>
      </c>
      <c r="AC14" s="634" t="s">
        <v>14</v>
      </c>
      <c r="AD14" s="585" t="s">
        <v>14</v>
      </c>
      <c r="AE14" s="208" t="s">
        <v>14</v>
      </c>
      <c r="AF14" s="633" t="s">
        <v>19</v>
      </c>
      <c r="AG14" s="688" t="s">
        <v>19</v>
      </c>
    </row>
    <row r="15" spans="2:33" ht="16.149999999999999" customHeight="1" x14ac:dyDescent="0.25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</row>
    <row r="16" spans="2:33" ht="11.25" customHeight="1" x14ac:dyDescent="0.25">
      <c r="B16" s="4"/>
      <c r="M16" s="68"/>
    </row>
    <row r="17" spans="2:33" ht="11.15" customHeight="1" x14ac:dyDescent="0.25">
      <c r="B17" s="4"/>
    </row>
    <row r="18" spans="2:33" ht="11.15" customHeight="1" x14ac:dyDescent="0.25">
      <c r="B18" s="4"/>
    </row>
    <row r="19" spans="2:33" ht="11.15" customHeight="1" x14ac:dyDescent="0.25">
      <c r="B19" s="4"/>
      <c r="C19" s="21" t="s">
        <v>38</v>
      </c>
      <c r="D19" s="53">
        <f t="shared" ref="D19:G19" si="0">SUM(D20:D23)</f>
        <v>6</v>
      </c>
      <c r="E19" s="53">
        <f t="shared" si="0"/>
        <v>6</v>
      </c>
      <c r="F19" s="53">
        <f t="shared" si="0"/>
        <v>6</v>
      </c>
      <c r="G19" s="53">
        <f t="shared" si="0"/>
        <v>5</v>
      </c>
      <c r="H19" s="53">
        <f t="shared" ref="H19:AG19" si="1">SUM(H20:H23)</f>
        <v>5</v>
      </c>
      <c r="I19" s="53">
        <f t="shared" si="1"/>
        <v>4</v>
      </c>
      <c r="J19" s="53">
        <f t="shared" si="1"/>
        <v>4</v>
      </c>
      <c r="K19" s="53">
        <f t="shared" si="1"/>
        <v>6</v>
      </c>
      <c r="L19" s="53">
        <f t="shared" si="1"/>
        <v>6</v>
      </c>
      <c r="M19" s="53">
        <f t="shared" si="1"/>
        <v>6</v>
      </c>
      <c r="N19" s="53">
        <f t="shared" si="1"/>
        <v>6</v>
      </c>
      <c r="O19" s="53">
        <f t="shared" si="1"/>
        <v>6</v>
      </c>
      <c r="P19" s="53">
        <f t="shared" si="1"/>
        <v>4</v>
      </c>
      <c r="Q19" s="53">
        <f t="shared" si="1"/>
        <v>4</v>
      </c>
      <c r="R19" s="53">
        <f t="shared" si="1"/>
        <v>5</v>
      </c>
      <c r="S19" s="53">
        <f t="shared" si="1"/>
        <v>5</v>
      </c>
      <c r="T19" s="53">
        <f t="shared" si="1"/>
        <v>6</v>
      </c>
      <c r="U19" s="53">
        <f t="shared" si="1"/>
        <v>5</v>
      </c>
      <c r="V19" s="53">
        <f t="shared" si="1"/>
        <v>5</v>
      </c>
      <c r="W19" s="53">
        <f t="shared" si="1"/>
        <v>3</v>
      </c>
      <c r="X19" s="53">
        <f t="shared" si="1"/>
        <v>3</v>
      </c>
      <c r="Y19" s="53">
        <f t="shared" si="1"/>
        <v>3</v>
      </c>
      <c r="Z19" s="53">
        <f t="shared" si="1"/>
        <v>4</v>
      </c>
      <c r="AA19" s="53">
        <f t="shared" si="1"/>
        <v>5</v>
      </c>
      <c r="AB19" s="53">
        <f t="shared" si="1"/>
        <v>5</v>
      </c>
      <c r="AC19" s="53">
        <f t="shared" si="1"/>
        <v>5</v>
      </c>
      <c r="AD19" s="53">
        <f t="shared" si="1"/>
        <v>4</v>
      </c>
      <c r="AE19" s="53">
        <f t="shared" si="1"/>
        <v>4</v>
      </c>
      <c r="AF19" s="53">
        <f t="shared" si="1"/>
        <v>5</v>
      </c>
      <c r="AG19" s="53">
        <f t="shared" si="1"/>
        <v>5</v>
      </c>
    </row>
    <row r="20" spans="2:33" ht="12.75" customHeight="1" x14ac:dyDescent="0.25">
      <c r="B20" s="4"/>
      <c r="C20" s="52" t="s">
        <v>8</v>
      </c>
      <c r="D20" s="81">
        <f t="shared" ref="D20:AG20" si="2">COUNTIFS(D$6:D$14,"M")+COUNTIFS(D$6:D$14,"MG")</f>
        <v>2</v>
      </c>
      <c r="E20" s="81">
        <f t="shared" si="2"/>
        <v>2</v>
      </c>
      <c r="F20" s="81">
        <f t="shared" si="2"/>
        <v>2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2</v>
      </c>
      <c r="L20" s="81">
        <f t="shared" si="2"/>
        <v>2</v>
      </c>
      <c r="M20" s="81">
        <f t="shared" si="2"/>
        <v>2</v>
      </c>
      <c r="N20" s="81">
        <f t="shared" si="2"/>
        <v>2</v>
      </c>
      <c r="O20" s="81">
        <f t="shared" si="2"/>
        <v>2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1</v>
      </c>
      <c r="AE20" s="81">
        <f t="shared" si="2"/>
        <v>1</v>
      </c>
      <c r="AF20" s="81">
        <f t="shared" si="2"/>
        <v>1</v>
      </c>
      <c r="AG20" s="81">
        <f t="shared" si="2"/>
        <v>1</v>
      </c>
    </row>
    <row r="21" spans="2:33" ht="12.75" customHeight="1" x14ac:dyDescent="0.25">
      <c r="B21" s="4"/>
      <c r="C21" s="52" t="s">
        <v>14</v>
      </c>
      <c r="D21" s="84">
        <f t="shared" ref="D21:AG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2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2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2</v>
      </c>
      <c r="S21" s="84">
        <f t="shared" si="3"/>
        <v>2</v>
      </c>
      <c r="T21" s="84">
        <f t="shared" si="3"/>
        <v>2</v>
      </c>
      <c r="U21" s="84">
        <f t="shared" si="3"/>
        <v>2</v>
      </c>
      <c r="V21" s="84">
        <f t="shared" si="3"/>
        <v>2</v>
      </c>
      <c r="W21" s="84">
        <f t="shared" si="3"/>
        <v>1</v>
      </c>
      <c r="X21" s="84">
        <f t="shared" si="3"/>
        <v>1</v>
      </c>
      <c r="Y21" s="84">
        <f t="shared" si="3"/>
        <v>1</v>
      </c>
      <c r="Z21" s="84">
        <f t="shared" si="3"/>
        <v>1</v>
      </c>
      <c r="AA21" s="84">
        <f t="shared" si="3"/>
        <v>1</v>
      </c>
      <c r="AB21" s="84">
        <f t="shared" si="3"/>
        <v>1</v>
      </c>
      <c r="AC21" s="84">
        <f t="shared" si="3"/>
        <v>2</v>
      </c>
      <c r="AD21" s="84">
        <f t="shared" si="3"/>
        <v>1</v>
      </c>
      <c r="AE21" s="84">
        <f t="shared" si="3"/>
        <v>1</v>
      </c>
      <c r="AF21" s="84">
        <f t="shared" si="3"/>
        <v>2</v>
      </c>
      <c r="AG21" s="84">
        <f t="shared" si="3"/>
        <v>2</v>
      </c>
    </row>
    <row r="22" spans="2:33" ht="12" customHeight="1" x14ac:dyDescent="0.25">
      <c r="C22" s="52" t="s">
        <v>19</v>
      </c>
      <c r="D22" s="87">
        <f t="shared" ref="D22:AG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</row>
    <row r="23" spans="2:33" ht="15" customHeight="1" x14ac:dyDescent="0.25">
      <c r="C23" s="52" t="s">
        <v>6</v>
      </c>
      <c r="D23" s="90">
        <f t="shared" ref="D23:AG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90">
        <f t="shared" si="5"/>
        <v>1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0</v>
      </c>
      <c r="X23" s="90">
        <f t="shared" si="5"/>
        <v>0</v>
      </c>
      <c r="Y23" s="90">
        <f t="shared" si="5"/>
        <v>0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0</v>
      </c>
      <c r="AD23" s="90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</row>
    <row r="24" spans="2:33" ht="14.25" customHeight="1" x14ac:dyDescent="0.25">
      <c r="C24" s="21" t="s">
        <v>7</v>
      </c>
      <c r="D24" s="92">
        <f t="shared" ref="D24:AG24" si="6">COUNTIFS(D$6:D$14,"L")+COUNTIFS(D$6:D$14,"LG")</f>
        <v>2</v>
      </c>
      <c r="E24" s="92">
        <f t="shared" si="6"/>
        <v>2</v>
      </c>
      <c r="F24" s="92">
        <f t="shared" si="6"/>
        <v>2</v>
      </c>
      <c r="G24" s="92">
        <f t="shared" si="6"/>
        <v>2</v>
      </c>
      <c r="H24" s="92">
        <f t="shared" si="6"/>
        <v>2</v>
      </c>
      <c r="I24" s="92">
        <f t="shared" si="6"/>
        <v>4</v>
      </c>
      <c r="J24" s="92">
        <f t="shared" si="6"/>
        <v>4</v>
      </c>
      <c r="K24" s="92">
        <f t="shared" si="6"/>
        <v>2</v>
      </c>
      <c r="L24" s="92">
        <f t="shared" si="6"/>
        <v>2</v>
      </c>
      <c r="M24" s="92">
        <f t="shared" si="6"/>
        <v>2</v>
      </c>
      <c r="N24" s="92">
        <f t="shared" si="6"/>
        <v>2</v>
      </c>
      <c r="O24" s="92">
        <f t="shared" si="6"/>
        <v>2</v>
      </c>
      <c r="P24" s="92">
        <f t="shared" si="6"/>
        <v>4</v>
      </c>
      <c r="Q24" s="92">
        <f t="shared" si="6"/>
        <v>4</v>
      </c>
      <c r="R24" s="92">
        <f t="shared" si="6"/>
        <v>2</v>
      </c>
      <c r="S24" s="92">
        <f t="shared" si="6"/>
        <v>2</v>
      </c>
      <c r="T24" s="92">
        <f t="shared" si="6"/>
        <v>1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 t="shared" si="6"/>
        <v>4</v>
      </c>
      <c r="AE24" s="92">
        <f t="shared" si="6"/>
        <v>4</v>
      </c>
      <c r="AF24" s="92">
        <f t="shared" si="6"/>
        <v>2</v>
      </c>
      <c r="AG24" s="92">
        <f t="shared" si="6"/>
        <v>2</v>
      </c>
    </row>
    <row r="25" spans="2:33" ht="12.5" x14ac:dyDescent="0.25">
      <c r="C25" s="21" t="s">
        <v>94</v>
      </c>
      <c r="D25" s="180">
        <f t="shared" ref="D25:G25" si="7">COUNTIFS(N$6:N$14,"MG")+COUNTIFS(N$6:N$14,"TG")+COUNTIFS(N$6:N$14,"LG")+COUNTIFS(N$6:N$14,"DG")</f>
        <v>1</v>
      </c>
      <c r="E25" s="180">
        <f t="shared" si="7"/>
        <v>1</v>
      </c>
      <c r="F25" s="180">
        <f t="shared" si="7"/>
        <v>1</v>
      </c>
      <c r="G25" s="180">
        <f t="shared" si="7"/>
        <v>1</v>
      </c>
      <c r="H25" s="180">
        <f t="shared" ref="H25" si="8">COUNTIFS(R$6:R$14,"MG")+COUNTIFS(R$6:R$14,"TG")+COUNTIFS(R$6:R$14,"LG")+COUNTIFS(R$6:R$14,"DG")</f>
        <v>1</v>
      </c>
      <c r="I25" s="180">
        <f t="shared" ref="I25" si="9">COUNTIFS(S$6:S$14,"MG")+COUNTIFS(S$6:S$14,"TG")+COUNTIFS(S$6:S$14,"LG")+COUNTIFS(S$6:S$14,"DG")</f>
        <v>1</v>
      </c>
      <c r="J25" s="180">
        <f t="shared" ref="J25" si="10">COUNTIFS(T$6:T$14,"MG")+COUNTIFS(T$6:T$14,"TG")+COUNTIFS(T$6:T$14,"LG")+COUNTIFS(T$6:T$14,"DG")</f>
        <v>1</v>
      </c>
      <c r="K25" s="180">
        <f t="shared" ref="K25" si="11">COUNTIFS(U$6:U$14,"MG")+COUNTIFS(U$6:U$14,"TG")+COUNTIFS(U$6:U$14,"LG")+COUNTIFS(U$6:U$14,"DG")</f>
        <v>1</v>
      </c>
      <c r="L25" s="180">
        <f t="shared" ref="L25" si="12">COUNTIFS(V$6:V$14,"MG")+COUNTIFS(V$6:V$14,"TG")+COUNTIFS(V$6:V$14,"LG")+COUNTIFS(V$6:V$14,"DG")</f>
        <v>1</v>
      </c>
      <c r="M25" s="180">
        <f t="shared" ref="M25" si="13">COUNTIFS(W$6:W$14,"MG")+COUNTIFS(W$6:W$14,"TG")+COUNTIFS(W$6:W$14,"LG")+COUNTIFS(W$6:W$14,"DG")</f>
        <v>1</v>
      </c>
      <c r="N25" s="180">
        <f t="shared" ref="N25" si="14">COUNTIFS(X$6:X$14,"MG")+COUNTIFS(X$6:X$14,"TG")+COUNTIFS(X$6:X$14,"LG")+COUNTIFS(X$6:X$14,"DG")</f>
        <v>1</v>
      </c>
      <c r="O25" s="180">
        <f t="shared" ref="O25" si="15">COUNTIFS(Y$6:Y$14,"MG")+COUNTIFS(Y$6:Y$14,"TG")+COUNTIFS(Y$6:Y$14,"LG")+COUNTIFS(Y$6:Y$14,"DG")</f>
        <v>0</v>
      </c>
      <c r="P25" s="180">
        <f t="shared" ref="P25" si="16">COUNTIFS(Z$6:Z$14,"MG")+COUNTIFS(Z$6:Z$14,"TG")+COUNTIFS(Z$6:Z$14,"LG")+COUNTIFS(Z$6:Z$14,"DG")</f>
        <v>1</v>
      </c>
      <c r="Q25" s="180">
        <f t="shared" ref="Q25" si="17">COUNTIFS(AA$6:AA$14,"MG")+COUNTIFS(AA$6:AA$14,"TG")+COUNTIFS(AA$6:AA$14,"LG")+COUNTIFS(AA$6:AA$14,"DG")</f>
        <v>1</v>
      </c>
      <c r="R25" s="180">
        <f t="shared" ref="R25" si="18">COUNTIFS(AB$6:AB$14,"MG")+COUNTIFS(AB$6:AB$14,"TG")+COUNTIFS(AB$6:AB$14,"LG")+COUNTIFS(AB$6:AB$14,"DG")</f>
        <v>1</v>
      </c>
      <c r="S25" s="180">
        <f t="shared" ref="S25" si="19">COUNTIFS(AC$6:AC$14,"MG")+COUNTIFS(AC$6:AC$14,"TG")+COUNTIFS(AC$6:AC$14,"LG")+COUNTIFS(AC$6:AC$14,"DG")</f>
        <v>0</v>
      </c>
      <c r="T25" s="180">
        <f t="shared" ref="T25" si="20">COUNTIFS(AD$6:AD$14,"MG")+COUNTIFS(AD$6:AD$14,"TG")+COUNTIFS(AD$6:AD$14,"LG")+COUNTIFS(AD$6:AD$14,"DG")</f>
        <v>1</v>
      </c>
      <c r="U25" s="180">
        <f t="shared" ref="U25" si="21">COUNTIFS(AE$6:AE$14,"MG")+COUNTIFS(AE$6:AE$14,"TG")+COUNTIFS(AE$6:AE$14,"LG")+COUNTIFS(AE$6:AE$14,"DG")</f>
        <v>1</v>
      </c>
      <c r="V25" s="180">
        <f t="shared" ref="V25" si="22">COUNTIFS(AF$6:AF$14,"MG")+COUNTIFS(AF$6:AF$14,"TG")+COUNTIFS(AF$6:AF$14,"LG")+COUNTIFS(AF$6:AF$14,"DG")</f>
        <v>1</v>
      </c>
      <c r="W25" s="180">
        <f t="shared" ref="W25" si="23">COUNTIFS(AG$6:AG$14,"MG")+COUNTIFS(AG$6:AG$14,"TG")+COUNTIFS(AG$6:AG$14,"LG")+COUNTIFS(AG$6:AG$14,"DG")</f>
        <v>1</v>
      </c>
      <c r="X25" s="180">
        <f t="shared" ref="X25" si="24">COUNTIFS(AH$6:AH$14,"MG")+COUNTIFS(AH$6:AH$14,"TG")+COUNTIFS(AH$6:AH$14,"LG")+COUNTIFS(AH$6:AH$14,"DG")</f>
        <v>0</v>
      </c>
      <c r="Y25" s="180">
        <f t="shared" ref="Y25" si="25">COUNTIFS(AI$6:AI$14,"MG")+COUNTIFS(AI$6:AI$14,"TG")+COUNTIFS(AI$6:AI$14,"LG")+COUNTIFS(AI$6:AI$14,"DG")</f>
        <v>0</v>
      </c>
      <c r="Z25" s="180">
        <f t="shared" ref="Z25" si="26">COUNTIFS(AJ$6:AJ$14,"MG")+COUNTIFS(AJ$6:AJ$14,"TG")+COUNTIFS(AJ$6:AJ$14,"LG")+COUNTIFS(AJ$6:AJ$14,"DG")</f>
        <v>0</v>
      </c>
      <c r="AA25" s="180">
        <f t="shared" ref="AA25" si="27">COUNTIFS(AK$6:AK$14,"MG")+COUNTIFS(AK$6:AK$14,"TG")+COUNTIFS(AK$6:AK$14,"LG")+COUNTIFS(AK$6:AK$14,"DG")</f>
        <v>0</v>
      </c>
      <c r="AB25" s="180">
        <f t="shared" ref="AB25" si="28">COUNTIFS(AL$6:AL$14,"MG")+COUNTIFS(AL$6:AL$14,"TG")+COUNTIFS(AL$6:AL$14,"LG")+COUNTIFS(AL$6:AL$14,"DG")</f>
        <v>0</v>
      </c>
      <c r="AC25" s="180">
        <f t="shared" ref="AC25" si="29">COUNTIFS(AM$6:AM$14,"MG")+COUNTIFS(AM$6:AM$14,"TG")+COUNTIFS(AM$6:AM$14,"LG")+COUNTIFS(AM$6:AM$14,"DG")</f>
        <v>0</v>
      </c>
      <c r="AD25" s="180">
        <f t="shared" ref="AD25" si="30">COUNTIFS(AN$6:AN$14,"MG")+COUNTIFS(AN$6:AN$14,"TG")+COUNTIFS(AN$6:AN$14,"LG")+COUNTIFS(AN$6:AN$14,"DG")</f>
        <v>0</v>
      </c>
      <c r="AE25" s="180">
        <f t="shared" ref="AE25" si="31">COUNTIFS(AO$6:AO$14,"MG")+COUNTIFS(AO$6:AO$14,"TG")+COUNTIFS(AO$6:AO$14,"LG")+COUNTIFS(AO$6:AO$14,"DG")</f>
        <v>0</v>
      </c>
      <c r="AF25" s="180">
        <f t="shared" ref="AF25" si="32">COUNTIFS(AP$6:AP$14,"MG")+COUNTIFS(AP$6:AP$14,"TG")+COUNTIFS(AP$6:AP$14,"LG")+COUNTIFS(AP$6:AP$14,"DG")</f>
        <v>0</v>
      </c>
      <c r="AG25" s="180">
        <f t="shared" ref="AG25" si="33">COUNTIFS(AQ$6:AQ$14,"MG")+COUNTIFS(AQ$6:AQ$14,"TG")+COUNTIFS(AQ$6:AQ$14,"LG")+COUNTIFS(AQ$6:AQ$14,"DG")</f>
        <v>0</v>
      </c>
    </row>
    <row r="26" spans="2:33" ht="12.5" x14ac:dyDescent="0.25">
      <c r="C26" s="21" t="s">
        <v>4</v>
      </c>
      <c r="D26" s="94">
        <f t="shared" ref="D26:AG26" si="34">COUNTIFS(D$6:D$14,"V")</f>
        <v>0</v>
      </c>
      <c r="E26" s="94">
        <f t="shared" si="34"/>
        <v>0</v>
      </c>
      <c r="F26" s="94">
        <f t="shared" si="34"/>
        <v>0</v>
      </c>
      <c r="G26" s="94">
        <f t="shared" si="34"/>
        <v>1</v>
      </c>
      <c r="H26" s="94">
        <f t="shared" si="34"/>
        <v>1</v>
      </c>
      <c r="I26" s="94">
        <f t="shared" si="34"/>
        <v>0</v>
      </c>
      <c r="J26" s="94">
        <f t="shared" si="34"/>
        <v>0</v>
      </c>
      <c r="K26" s="94">
        <f t="shared" si="34"/>
        <v>0</v>
      </c>
      <c r="L26" s="94">
        <f t="shared" si="34"/>
        <v>0</v>
      </c>
      <c r="M26" s="94">
        <f t="shared" si="34"/>
        <v>0</v>
      </c>
      <c r="N26" s="94">
        <f t="shared" si="34"/>
        <v>0</v>
      </c>
      <c r="O26" s="94">
        <f t="shared" si="34"/>
        <v>0</v>
      </c>
      <c r="P26" s="94">
        <f t="shared" si="34"/>
        <v>0</v>
      </c>
      <c r="Q26" s="94">
        <f t="shared" si="34"/>
        <v>0</v>
      </c>
      <c r="R26" s="94">
        <f t="shared" si="34"/>
        <v>0</v>
      </c>
      <c r="S26" s="94">
        <f t="shared" si="34"/>
        <v>0</v>
      </c>
      <c r="T26" s="94">
        <f t="shared" si="34"/>
        <v>0</v>
      </c>
      <c r="U26" s="94">
        <f t="shared" si="34"/>
        <v>0</v>
      </c>
      <c r="V26" s="94">
        <f t="shared" si="34"/>
        <v>0</v>
      </c>
      <c r="W26" s="94">
        <f t="shared" si="34"/>
        <v>0</v>
      </c>
      <c r="X26" s="94">
        <f t="shared" si="34"/>
        <v>0</v>
      </c>
      <c r="Y26" s="94">
        <f t="shared" si="34"/>
        <v>1</v>
      </c>
      <c r="Z26" s="94">
        <f t="shared" si="34"/>
        <v>1</v>
      </c>
      <c r="AA26" s="94">
        <f t="shared" si="34"/>
        <v>0</v>
      </c>
      <c r="AB26" s="94">
        <f t="shared" si="34"/>
        <v>0</v>
      </c>
      <c r="AC26" s="94">
        <f t="shared" si="34"/>
        <v>0</v>
      </c>
      <c r="AD26" s="94">
        <f t="shared" si="34"/>
        <v>0</v>
      </c>
      <c r="AE26" s="94">
        <f t="shared" si="34"/>
        <v>0</v>
      </c>
      <c r="AF26" s="94">
        <f t="shared" si="34"/>
        <v>0</v>
      </c>
      <c r="AG26" s="94">
        <f t="shared" si="34"/>
        <v>0</v>
      </c>
    </row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>
      <c r="D31"/>
      <c r="F31"/>
      <c r="G31" s="740"/>
      <c r="H31" s="740"/>
    </row>
    <row r="32" spans="2:33" ht="12.5" x14ac:dyDescent="0.25">
      <c r="D32"/>
      <c r="F32"/>
      <c r="G32" s="740"/>
      <c r="H32" s="740"/>
    </row>
    <row r="33" spans="2:13" ht="12.5" x14ac:dyDescent="0.25">
      <c r="D33"/>
      <c r="F33"/>
      <c r="G33" s="740"/>
      <c r="H33" s="740"/>
    </row>
    <row r="34" spans="2:13" ht="12.5" x14ac:dyDescent="0.25">
      <c r="D34"/>
      <c r="F34"/>
      <c r="G34" s="740"/>
      <c r="H34" s="740"/>
    </row>
    <row r="35" spans="2:13" s="10" customFormat="1" ht="12.5" x14ac:dyDescent="0.25">
      <c r="B35"/>
      <c r="G35" s="740"/>
      <c r="H35" s="740"/>
      <c r="L35"/>
      <c r="M35"/>
    </row>
    <row r="36" spans="2:13" s="10" customFormat="1" ht="12.5" x14ac:dyDescent="0.25">
      <c r="B36"/>
      <c r="G36" s="740"/>
      <c r="H36" s="740"/>
      <c r="L36"/>
      <c r="M36"/>
    </row>
    <row r="37" spans="2:13" s="10" customFormat="1" ht="12.5" x14ac:dyDescent="0.25">
      <c r="B37"/>
      <c r="G37" s="740"/>
      <c r="H37" s="740"/>
      <c r="L37"/>
      <c r="M37"/>
    </row>
    <row r="38" spans="2:13" s="10" customFormat="1" ht="12.5" x14ac:dyDescent="0.25">
      <c r="B38"/>
      <c r="G38" s="740"/>
      <c r="H38" s="740"/>
      <c r="L38"/>
      <c r="M38"/>
    </row>
    <row r="39" spans="2:13" s="10" customFormat="1" ht="12.5" x14ac:dyDescent="0.25">
      <c r="B39"/>
      <c r="G39" s="98"/>
      <c r="H39"/>
      <c r="L39"/>
      <c r="M39"/>
    </row>
    <row r="40" spans="2:13" s="10" customFormat="1" ht="12.5" x14ac:dyDescent="0.25">
      <c r="B40"/>
      <c r="G40" s="98"/>
      <c r="H40"/>
      <c r="L40"/>
      <c r="M40"/>
    </row>
    <row r="41" spans="2:13" s="10" customFormat="1" ht="12.5" x14ac:dyDescent="0.25">
      <c r="B41"/>
      <c r="G41" s="741"/>
      <c r="H41" s="741"/>
      <c r="L41"/>
      <c r="M41"/>
    </row>
    <row r="42" spans="2:13" s="10" customFormat="1" ht="12.5" x14ac:dyDescent="0.25">
      <c r="B42"/>
      <c r="G42" s="741"/>
      <c r="H42" s="741"/>
      <c r="L42"/>
      <c r="M42"/>
    </row>
    <row r="43" spans="2:13" s="10" customFormat="1" ht="12.5" x14ac:dyDescent="0.25">
      <c r="B43"/>
      <c r="G43" s="741"/>
      <c r="H43" s="741"/>
      <c r="L43"/>
      <c r="M43"/>
    </row>
    <row r="44" spans="2:13" s="10" customFormat="1" ht="12.5" x14ac:dyDescent="0.25">
      <c r="B44"/>
      <c r="G44" s="741"/>
      <c r="H44" s="741"/>
      <c r="L44"/>
      <c r="M44"/>
    </row>
    <row r="45" spans="2:13" s="10" customFormat="1" ht="12.5" x14ac:dyDescent="0.25">
      <c r="B45"/>
      <c r="G45" s="741"/>
      <c r="H45" s="741"/>
      <c r="L45"/>
      <c r="M45"/>
    </row>
    <row r="46" spans="2:13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EEBB-2E94-4EEB-A77C-4AB6FC0ECFD6}">
  <sheetPr>
    <tabColor rgb="FFDBADAD"/>
  </sheetPr>
  <dimension ref="B1:AH46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J15" sqref="AJ15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9" width="4.26953125" style="10" customWidth="1"/>
    <col min="10" max="10" width="4.26953125" hidden="1" customWidth="1"/>
    <col min="11" max="34" width="4.26953125" customWidth="1"/>
    <col min="35" max="35" width="9.26953125" bestFit="1" customWidth="1"/>
    <col min="36" max="39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33" t="s">
        <v>95</v>
      </c>
      <c r="I2" s="533"/>
      <c r="J2" s="533" t="s">
        <v>95</v>
      </c>
      <c r="K2" s="533"/>
      <c r="L2" s="533" t="s">
        <v>95</v>
      </c>
      <c r="M2" s="533"/>
      <c r="N2" s="533" t="s">
        <v>95</v>
      </c>
      <c r="O2" s="533"/>
      <c r="P2" s="501" t="s">
        <v>95</v>
      </c>
      <c r="Q2" s="533"/>
      <c r="R2" s="533"/>
      <c r="S2" s="533"/>
      <c r="T2" s="533"/>
      <c r="U2" s="606"/>
      <c r="V2" s="533"/>
      <c r="W2" s="606"/>
      <c r="X2" s="533"/>
      <c r="Y2" s="533"/>
      <c r="Z2" s="501"/>
      <c r="AA2" s="533"/>
      <c r="AB2" s="533"/>
      <c r="AC2" s="533"/>
      <c r="AD2" s="501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495"/>
      <c r="H3" s="495"/>
      <c r="I3" s="681"/>
      <c r="J3" s="681"/>
      <c r="K3" s="681"/>
      <c r="L3" s="681"/>
      <c r="M3" s="681"/>
      <c r="N3" s="495"/>
      <c r="O3" s="495" t="s">
        <v>95</v>
      </c>
      <c r="P3" s="681"/>
      <c r="Q3" s="681"/>
      <c r="R3" s="681"/>
      <c r="S3" s="681"/>
      <c r="T3" s="681"/>
      <c r="U3" s="495"/>
      <c r="V3" s="495"/>
      <c r="W3" s="681"/>
      <c r="X3" s="681"/>
      <c r="Y3" s="681"/>
      <c r="Z3" s="681"/>
      <c r="AA3" s="681"/>
      <c r="AB3" s="495"/>
      <c r="AC3" s="495"/>
      <c r="AD3" s="681"/>
      <c r="AE3" s="681"/>
      <c r="AF3" s="681"/>
      <c r="AG3" s="681"/>
      <c r="AH3" s="685"/>
    </row>
    <row r="4" spans="2:34" ht="15" customHeight="1" x14ac:dyDescent="0.3">
      <c r="B4" s="1126" t="s">
        <v>3</v>
      </c>
      <c r="C4" s="496" t="s">
        <v>95</v>
      </c>
      <c r="D4" s="498" t="s">
        <v>9</v>
      </c>
      <c r="E4" s="498" t="s">
        <v>10</v>
      </c>
      <c r="F4" s="498" t="s">
        <v>4</v>
      </c>
      <c r="G4" s="621" t="s">
        <v>5</v>
      </c>
      <c r="H4" s="622" t="s">
        <v>6</v>
      </c>
      <c r="I4" s="498" t="s">
        <v>7</v>
      </c>
      <c r="J4" s="498" t="s">
        <v>8</v>
      </c>
      <c r="K4" s="498" t="s">
        <v>9</v>
      </c>
      <c r="L4" s="498" t="s">
        <v>10</v>
      </c>
      <c r="M4" s="498" t="s">
        <v>4</v>
      </c>
      <c r="N4" s="621" t="s">
        <v>5</v>
      </c>
      <c r="O4" s="592" t="s">
        <v>6</v>
      </c>
      <c r="P4" s="659" t="s">
        <v>7</v>
      </c>
      <c r="Q4" s="659" t="s">
        <v>8</v>
      </c>
      <c r="R4" s="659" t="s">
        <v>9</v>
      </c>
      <c r="S4" s="659" t="s">
        <v>10</v>
      </c>
      <c r="T4" s="659" t="s">
        <v>4</v>
      </c>
      <c r="U4" s="743" t="s">
        <v>5</v>
      </c>
      <c r="V4" s="744" t="s">
        <v>6</v>
      </c>
      <c r="W4" s="659" t="s">
        <v>7</v>
      </c>
      <c r="X4" s="659" t="s">
        <v>8</v>
      </c>
      <c r="Y4" s="659" t="s">
        <v>9</v>
      </c>
      <c r="Z4" s="659" t="s">
        <v>10</v>
      </c>
      <c r="AA4" s="659" t="s">
        <v>4</v>
      </c>
      <c r="AB4" s="700" t="s">
        <v>5</v>
      </c>
      <c r="AC4" s="701" t="s">
        <v>6</v>
      </c>
      <c r="AD4" s="659" t="s">
        <v>7</v>
      </c>
      <c r="AE4" s="659" t="s">
        <v>8</v>
      </c>
      <c r="AF4" s="659" t="s">
        <v>9</v>
      </c>
      <c r="AG4" s="659" t="s">
        <v>10</v>
      </c>
      <c r="AH4" s="686" t="s">
        <v>4</v>
      </c>
    </row>
    <row r="5" spans="2:34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623">
        <v>18</v>
      </c>
      <c r="V5" s="504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623">
        <v>25</v>
      </c>
      <c r="AC5" s="504">
        <v>26</v>
      </c>
      <c r="AD5" s="497">
        <v>27</v>
      </c>
      <c r="AE5" s="497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663" t="s">
        <v>7</v>
      </c>
      <c r="E6" s="663" t="s">
        <v>7</v>
      </c>
      <c r="F6" s="639" t="s">
        <v>7</v>
      </c>
      <c r="G6" s="569" t="s">
        <v>8</v>
      </c>
      <c r="H6" s="205" t="s">
        <v>8</v>
      </c>
      <c r="I6" s="216" t="s">
        <v>14</v>
      </c>
      <c r="J6" s="216" t="s">
        <v>14</v>
      </c>
      <c r="K6" s="216" t="s">
        <v>14</v>
      </c>
      <c r="L6" s="216" t="s">
        <v>14</v>
      </c>
      <c r="M6" s="898" t="s">
        <v>53</v>
      </c>
      <c r="N6" s="569" t="s">
        <v>7</v>
      </c>
      <c r="O6" s="699" t="s">
        <v>7</v>
      </c>
      <c r="P6" s="953" t="s">
        <v>8</v>
      </c>
      <c r="Q6" s="948" t="s">
        <v>8</v>
      </c>
      <c r="R6" s="948" t="s">
        <v>8</v>
      </c>
      <c r="S6" s="948" t="s">
        <v>8</v>
      </c>
      <c r="T6" s="949" t="s">
        <v>8</v>
      </c>
      <c r="U6" s="898" t="s">
        <v>53</v>
      </c>
      <c r="V6" s="967" t="s">
        <v>53</v>
      </c>
      <c r="W6" s="649" t="s">
        <v>7</v>
      </c>
      <c r="X6" s="638" t="s">
        <v>7</v>
      </c>
      <c r="Y6" s="638" t="s">
        <v>8</v>
      </c>
      <c r="Z6" s="649" t="s">
        <v>8</v>
      </c>
      <c r="AA6" s="639" t="s">
        <v>8</v>
      </c>
      <c r="AB6" s="580" t="s">
        <v>7</v>
      </c>
      <c r="AC6" s="204" t="s">
        <v>7</v>
      </c>
      <c r="AD6" s="638" t="s">
        <v>8</v>
      </c>
      <c r="AE6" s="638" t="s">
        <v>8</v>
      </c>
      <c r="AF6" s="663" t="s">
        <v>7</v>
      </c>
      <c r="AG6" s="663" t="s">
        <v>7</v>
      </c>
      <c r="AH6" s="649" t="s">
        <v>7</v>
      </c>
    </row>
    <row r="7" spans="2:34" ht="15" customHeight="1" x14ac:dyDescent="0.3">
      <c r="B7" s="244" t="s">
        <v>73</v>
      </c>
      <c r="C7" s="421" t="s">
        <v>18</v>
      </c>
      <c r="D7" s="959" t="s">
        <v>22</v>
      </c>
      <c r="E7" s="960" t="s">
        <v>22</v>
      </c>
      <c r="F7" s="661" t="s">
        <v>53</v>
      </c>
      <c r="G7" s="960" t="s">
        <v>23</v>
      </c>
      <c r="H7" s="960" t="s">
        <v>23</v>
      </c>
      <c r="I7" s="224" t="s">
        <v>8</v>
      </c>
      <c r="J7" s="224" t="s">
        <v>8</v>
      </c>
      <c r="K7" s="273" t="s">
        <v>8</v>
      </c>
      <c r="L7" s="563" t="s">
        <v>8</v>
      </c>
      <c r="M7" s="654" t="s">
        <v>8</v>
      </c>
      <c r="N7" s="898" t="s">
        <v>53</v>
      </c>
      <c r="O7" s="699" t="s">
        <v>53</v>
      </c>
      <c r="P7" s="953" t="s">
        <v>7</v>
      </c>
      <c r="Q7" s="948" t="s">
        <v>7</v>
      </c>
      <c r="R7" s="948" t="s">
        <v>8</v>
      </c>
      <c r="S7" s="948" t="s">
        <v>8</v>
      </c>
      <c r="T7" s="949" t="s">
        <v>8</v>
      </c>
      <c r="U7" s="693" t="s">
        <v>7</v>
      </c>
      <c r="V7" s="694" t="s">
        <v>7</v>
      </c>
      <c r="W7" s="678" t="s">
        <v>8</v>
      </c>
      <c r="X7" s="226" t="s">
        <v>8</v>
      </c>
      <c r="Y7" s="226" t="s">
        <v>7</v>
      </c>
      <c r="Z7" s="678" t="s">
        <v>7</v>
      </c>
      <c r="AA7" s="273" t="s">
        <v>7</v>
      </c>
      <c r="AB7" s="1056" t="s">
        <v>16</v>
      </c>
      <c r="AC7" s="1057" t="s">
        <v>16</v>
      </c>
      <c r="AD7" s="946" t="s">
        <v>22</v>
      </c>
      <c r="AE7" s="858" t="s">
        <v>22</v>
      </c>
      <c r="AF7" s="858" t="s">
        <v>22</v>
      </c>
      <c r="AG7" s="946" t="s">
        <v>22</v>
      </c>
      <c r="AH7" s="587" t="s">
        <v>53</v>
      </c>
    </row>
    <row r="8" spans="2:34" ht="15" customHeight="1" x14ac:dyDescent="0.3">
      <c r="B8" s="244" t="s">
        <v>20</v>
      </c>
      <c r="C8" s="421" t="s">
        <v>21</v>
      </c>
      <c r="D8" s="1039"/>
      <c r="E8" s="1040"/>
      <c r="F8" s="1040"/>
      <c r="G8" s="1026"/>
      <c r="H8" s="1027"/>
      <c r="I8" s="1041"/>
      <c r="J8" s="1042"/>
      <c r="K8" s="1034"/>
      <c r="L8" s="1034"/>
      <c r="M8" s="1043"/>
      <c r="N8" s="1031"/>
      <c r="O8" s="1044"/>
      <c r="P8" s="1045"/>
      <c r="Q8" s="1045"/>
      <c r="R8" s="1024"/>
      <c r="S8" s="1024"/>
      <c r="T8" s="1025"/>
      <c r="U8" s="1066" t="s">
        <v>8</v>
      </c>
      <c r="V8" s="1067" t="s">
        <v>8</v>
      </c>
      <c r="W8" s="1064" t="s">
        <v>14</v>
      </c>
      <c r="X8" s="1054" t="s">
        <v>14</v>
      </c>
      <c r="Y8" s="1054" t="s">
        <v>14</v>
      </c>
      <c r="Z8" s="1054" t="s">
        <v>14</v>
      </c>
      <c r="AA8" s="1062" t="s">
        <v>6</v>
      </c>
      <c r="AB8" s="1060" t="s">
        <v>7</v>
      </c>
      <c r="AC8" s="1061" t="s">
        <v>7</v>
      </c>
      <c r="AD8" s="1064" t="s">
        <v>8</v>
      </c>
      <c r="AE8" s="1054" t="s">
        <v>8</v>
      </c>
      <c r="AF8" s="1054" t="s">
        <v>8</v>
      </c>
      <c r="AG8" s="1054" t="s">
        <v>8</v>
      </c>
      <c r="AH8" s="1055" t="s">
        <v>8</v>
      </c>
    </row>
    <row r="9" spans="2:34" ht="15" customHeight="1" x14ac:dyDescent="0.3">
      <c r="B9" s="244" t="s">
        <v>66</v>
      </c>
      <c r="C9" s="421" t="s">
        <v>26</v>
      </c>
      <c r="D9" s="676" t="s">
        <v>8</v>
      </c>
      <c r="E9" s="676" t="s">
        <v>8</v>
      </c>
      <c r="F9" s="273" t="s">
        <v>8</v>
      </c>
      <c r="G9" s="567" t="s">
        <v>7</v>
      </c>
      <c r="H9" s="210" t="s">
        <v>7</v>
      </c>
      <c r="I9" s="226" t="s">
        <v>8</v>
      </c>
      <c r="J9" s="226" t="s">
        <v>8</v>
      </c>
      <c r="K9" s="273" t="s">
        <v>7</v>
      </c>
      <c r="L9" s="563" t="s">
        <v>7</v>
      </c>
      <c r="M9" s="654" t="s">
        <v>7</v>
      </c>
      <c r="N9" s="567" t="s">
        <v>8</v>
      </c>
      <c r="O9" s="699" t="s">
        <v>8</v>
      </c>
      <c r="P9" s="677" t="s">
        <v>14</v>
      </c>
      <c r="Q9" s="676" t="s">
        <v>14</v>
      </c>
      <c r="R9" s="676" t="s">
        <v>14</v>
      </c>
      <c r="S9" s="676" t="s">
        <v>14</v>
      </c>
      <c r="T9" s="990" t="s">
        <v>53</v>
      </c>
      <c r="U9" s="1058" t="s">
        <v>7</v>
      </c>
      <c r="V9" s="1059" t="s">
        <v>7</v>
      </c>
      <c r="W9" s="678" t="s">
        <v>8</v>
      </c>
      <c r="X9" s="226" t="s">
        <v>8</v>
      </c>
      <c r="Y9" s="226" t="s">
        <v>8</v>
      </c>
      <c r="Z9" s="678" t="s">
        <v>8</v>
      </c>
      <c r="AA9" s="273" t="s">
        <v>8</v>
      </c>
      <c r="AB9" s="583" t="s">
        <v>6</v>
      </c>
      <c r="AC9" s="584" t="s">
        <v>6</v>
      </c>
      <c r="AD9" s="226" t="s">
        <v>7</v>
      </c>
      <c r="AE9" s="226" t="s">
        <v>7</v>
      </c>
      <c r="AF9" s="947" t="s">
        <v>8</v>
      </c>
      <c r="AG9" s="947" t="s">
        <v>8</v>
      </c>
      <c r="AH9" s="544" t="s">
        <v>8</v>
      </c>
    </row>
    <row r="10" spans="2:34" ht="15" customHeight="1" x14ac:dyDescent="0.3">
      <c r="B10" s="1051" t="s">
        <v>100</v>
      </c>
      <c r="C10" s="1052"/>
      <c r="D10" s="1038" t="s">
        <v>69</v>
      </c>
      <c r="E10" s="1038" t="s">
        <v>69</v>
      </c>
      <c r="F10" s="1038" t="s">
        <v>69</v>
      </c>
      <c r="G10" s="693" t="s">
        <v>7</v>
      </c>
      <c r="H10" s="694" t="s">
        <v>7</v>
      </c>
      <c r="I10" s="1038" t="s">
        <v>69</v>
      </c>
      <c r="J10" s="1038" t="s">
        <v>69</v>
      </c>
      <c r="K10" s="1038" t="s">
        <v>69</v>
      </c>
      <c r="L10" s="1038" t="s">
        <v>69</v>
      </c>
      <c r="M10" s="1038" t="s">
        <v>69</v>
      </c>
      <c r="N10" s="693" t="s">
        <v>7</v>
      </c>
      <c r="O10" s="283" t="s">
        <v>7</v>
      </c>
      <c r="P10" s="1038" t="s">
        <v>69</v>
      </c>
      <c r="Q10" s="1038" t="s">
        <v>69</v>
      </c>
      <c r="R10" s="1038" t="s">
        <v>69</v>
      </c>
      <c r="S10" s="1038" t="s">
        <v>69</v>
      </c>
      <c r="T10" s="1063" t="s">
        <v>69</v>
      </c>
      <c r="U10" s="693" t="s">
        <v>7</v>
      </c>
      <c r="V10" s="694" t="s">
        <v>7</v>
      </c>
      <c r="W10" s="1068" t="s">
        <v>7</v>
      </c>
      <c r="X10" s="694" t="s">
        <v>7</v>
      </c>
      <c r="Y10" s="1038" t="s">
        <v>69</v>
      </c>
      <c r="Z10" s="1038" t="s">
        <v>69</v>
      </c>
      <c r="AA10" s="1063" t="s">
        <v>69</v>
      </c>
      <c r="AB10" s="580" t="s">
        <v>7</v>
      </c>
      <c r="AC10" s="204" t="s">
        <v>7</v>
      </c>
      <c r="AD10" s="1065" t="s">
        <v>69</v>
      </c>
      <c r="AE10" s="1038" t="s">
        <v>69</v>
      </c>
      <c r="AF10" s="1038" t="s">
        <v>69</v>
      </c>
      <c r="AG10" s="1038" t="s">
        <v>69</v>
      </c>
      <c r="AH10" s="1038" t="s">
        <v>69</v>
      </c>
    </row>
    <row r="11" spans="2:34" ht="17.25" customHeight="1" x14ac:dyDescent="0.3">
      <c r="B11" s="242" t="s">
        <v>90</v>
      </c>
      <c r="C11" s="478" t="s">
        <v>28</v>
      </c>
      <c r="D11" s="668" t="s">
        <v>14</v>
      </c>
      <c r="E11" s="668" t="s">
        <v>19</v>
      </c>
      <c r="F11" s="666" t="s">
        <v>19</v>
      </c>
      <c r="G11" s="580" t="s">
        <v>7</v>
      </c>
      <c r="H11" s="204" t="s">
        <v>7</v>
      </c>
      <c r="I11" s="898" t="s">
        <v>53</v>
      </c>
      <c r="J11" s="898" t="s">
        <v>53</v>
      </c>
      <c r="K11" s="898" t="s">
        <v>53</v>
      </c>
      <c r="L11" s="709" t="s">
        <v>14</v>
      </c>
      <c r="M11" s="723" t="s">
        <v>14</v>
      </c>
      <c r="N11" s="580" t="s">
        <v>19</v>
      </c>
      <c r="O11" s="283" t="s">
        <v>19</v>
      </c>
      <c r="P11" s="664" t="s">
        <v>7</v>
      </c>
      <c r="Q11" s="664" t="s">
        <v>7</v>
      </c>
      <c r="R11" s="664" t="s">
        <v>7</v>
      </c>
      <c r="S11" s="664" t="s">
        <v>7</v>
      </c>
      <c r="T11" s="666" t="s">
        <v>14</v>
      </c>
      <c r="U11" s="695" t="s">
        <v>14</v>
      </c>
      <c r="V11" s="696" t="s">
        <v>14</v>
      </c>
      <c r="W11" s="671" t="s">
        <v>19</v>
      </c>
      <c r="X11" s="664" t="s">
        <v>19</v>
      </c>
      <c r="Y11" s="664" t="s">
        <v>19</v>
      </c>
      <c r="Z11" s="898" t="s">
        <v>53</v>
      </c>
      <c r="AA11" s="666" t="s">
        <v>7</v>
      </c>
      <c r="AB11" s="580" t="s">
        <v>7</v>
      </c>
      <c r="AC11" s="204" t="s">
        <v>7</v>
      </c>
      <c r="AD11" s="667" t="s">
        <v>14</v>
      </c>
      <c r="AE11" s="667" t="s">
        <v>14</v>
      </c>
      <c r="AF11" s="668" t="s">
        <v>14</v>
      </c>
      <c r="AG11" s="668" t="s">
        <v>19</v>
      </c>
      <c r="AH11" s="671" t="s">
        <v>19</v>
      </c>
    </row>
    <row r="12" spans="2:34" ht="16.5" customHeight="1" x14ac:dyDescent="0.3">
      <c r="B12" s="422" t="s">
        <v>91</v>
      </c>
      <c r="C12" s="421" t="s">
        <v>30</v>
      </c>
      <c r="D12" s="661" t="s">
        <v>6</v>
      </c>
      <c r="E12" s="660" t="s">
        <v>14</v>
      </c>
      <c r="F12" s="660" t="s">
        <v>14</v>
      </c>
      <c r="G12" s="569" t="s">
        <v>19</v>
      </c>
      <c r="H12" s="205" t="s">
        <v>19</v>
      </c>
      <c r="I12" s="212" t="s">
        <v>7</v>
      </c>
      <c r="J12" s="212" t="s">
        <v>7</v>
      </c>
      <c r="K12" s="275" t="s">
        <v>7</v>
      </c>
      <c r="L12" s="660" t="s">
        <v>7</v>
      </c>
      <c r="M12" s="723" t="s">
        <v>14</v>
      </c>
      <c r="N12" s="569" t="s">
        <v>14</v>
      </c>
      <c r="O12" s="283" t="s">
        <v>14</v>
      </c>
      <c r="P12" s="212" t="s">
        <v>19</v>
      </c>
      <c r="Q12" s="212" t="s">
        <v>19</v>
      </c>
      <c r="R12" s="212" t="s">
        <v>19</v>
      </c>
      <c r="S12" s="898" t="s">
        <v>53</v>
      </c>
      <c r="T12" s="275" t="s">
        <v>7</v>
      </c>
      <c r="U12" s="566" t="s">
        <v>7</v>
      </c>
      <c r="V12" s="576" t="s">
        <v>7</v>
      </c>
      <c r="W12" s="651" t="s">
        <v>14</v>
      </c>
      <c r="X12" s="212" t="s">
        <v>14</v>
      </c>
      <c r="Y12" s="212" t="s">
        <v>14</v>
      </c>
      <c r="Z12" s="651" t="s">
        <v>19</v>
      </c>
      <c r="AA12" s="578" t="s">
        <v>19</v>
      </c>
      <c r="AB12" s="569" t="s">
        <v>7</v>
      </c>
      <c r="AC12" s="205" t="s">
        <v>7</v>
      </c>
      <c r="AD12" s="199" t="s">
        <v>6</v>
      </c>
      <c r="AE12" s="199" t="s">
        <v>6</v>
      </c>
      <c r="AF12" s="661" t="s">
        <v>6</v>
      </c>
      <c r="AG12" s="660" t="s">
        <v>14</v>
      </c>
      <c r="AH12" s="544" t="s">
        <v>14</v>
      </c>
    </row>
    <row r="13" spans="2:34" ht="15" customHeight="1" x14ac:dyDescent="0.3">
      <c r="B13" s="244" t="s">
        <v>92</v>
      </c>
      <c r="C13" s="421" t="s">
        <v>32</v>
      </c>
      <c r="D13" s="660" t="s">
        <v>7</v>
      </c>
      <c r="E13" s="660" t="s">
        <v>7</v>
      </c>
      <c r="F13" s="275" t="s">
        <v>14</v>
      </c>
      <c r="G13" s="569" t="s">
        <v>14</v>
      </c>
      <c r="H13" s="205" t="s">
        <v>14</v>
      </c>
      <c r="I13" s="212" t="s">
        <v>19</v>
      </c>
      <c r="J13" s="212" t="s">
        <v>19</v>
      </c>
      <c r="K13" s="275" t="s">
        <v>19</v>
      </c>
      <c r="L13" s="898" t="s">
        <v>53</v>
      </c>
      <c r="M13" s="654" t="s">
        <v>7</v>
      </c>
      <c r="N13" s="569" t="s">
        <v>7</v>
      </c>
      <c r="O13" s="283" t="s">
        <v>7</v>
      </c>
      <c r="P13" s="631" t="s">
        <v>14</v>
      </c>
      <c r="Q13" s="630" t="s">
        <v>14</v>
      </c>
      <c r="R13" s="630" t="s">
        <v>14</v>
      </c>
      <c r="S13" s="631" t="s">
        <v>19</v>
      </c>
      <c r="T13" s="632" t="s">
        <v>19</v>
      </c>
      <c r="U13" s="693" t="s">
        <v>7</v>
      </c>
      <c r="V13" s="694" t="s">
        <v>7</v>
      </c>
      <c r="W13" s="932" t="s">
        <v>53</v>
      </c>
      <c r="X13" s="898" t="s">
        <v>53</v>
      </c>
      <c r="Y13" s="898" t="s">
        <v>53</v>
      </c>
      <c r="Z13" s="651" t="s">
        <v>14</v>
      </c>
      <c r="AA13" s="578" t="s">
        <v>14</v>
      </c>
      <c r="AB13" s="569" t="s">
        <v>19</v>
      </c>
      <c r="AC13" s="205" t="s">
        <v>19</v>
      </c>
      <c r="AD13" s="212" t="s">
        <v>7</v>
      </c>
      <c r="AE13" s="212" t="s">
        <v>7</v>
      </c>
      <c r="AF13" s="660" t="s">
        <v>7</v>
      </c>
      <c r="AG13" s="660" t="s">
        <v>7</v>
      </c>
      <c r="AH13" s="544" t="s">
        <v>14</v>
      </c>
    </row>
    <row r="14" spans="2:34" ht="15" customHeight="1" x14ac:dyDescent="0.3">
      <c r="B14" s="246" t="s">
        <v>93</v>
      </c>
      <c r="C14" s="634" t="s">
        <v>34</v>
      </c>
      <c r="D14" s="672" t="s">
        <v>19</v>
      </c>
      <c r="E14" s="661" t="s">
        <v>6</v>
      </c>
      <c r="F14" s="634" t="s">
        <v>7</v>
      </c>
      <c r="G14" s="585" t="s">
        <v>7</v>
      </c>
      <c r="H14" s="208" t="s">
        <v>7</v>
      </c>
      <c r="I14" s="635" t="s">
        <v>14</v>
      </c>
      <c r="J14" s="633" t="s">
        <v>14</v>
      </c>
      <c r="K14" s="634" t="s">
        <v>14</v>
      </c>
      <c r="L14" s="747" t="s">
        <v>19</v>
      </c>
      <c r="M14" s="747" t="s">
        <v>19</v>
      </c>
      <c r="N14" s="585" t="s">
        <v>7</v>
      </c>
      <c r="O14" s="594" t="s">
        <v>7</v>
      </c>
      <c r="P14" s="898" t="s">
        <v>53</v>
      </c>
      <c r="Q14" s="898" t="s">
        <v>53</v>
      </c>
      <c r="R14" s="898" t="s">
        <v>53</v>
      </c>
      <c r="S14" s="674" t="s">
        <v>14</v>
      </c>
      <c r="T14" s="745" t="s">
        <v>14</v>
      </c>
      <c r="U14" s="697" t="s">
        <v>19</v>
      </c>
      <c r="V14" s="698" t="s">
        <v>19</v>
      </c>
      <c r="W14" s="675" t="s">
        <v>7</v>
      </c>
      <c r="X14" s="633" t="s">
        <v>7</v>
      </c>
      <c r="Y14" s="633" t="s">
        <v>7</v>
      </c>
      <c r="Z14" s="688" t="s">
        <v>7</v>
      </c>
      <c r="AA14" s="634" t="s">
        <v>14</v>
      </c>
      <c r="AB14" s="585" t="s">
        <v>14</v>
      </c>
      <c r="AC14" s="208" t="s">
        <v>14</v>
      </c>
      <c r="AD14" s="633" t="s">
        <v>19</v>
      </c>
      <c r="AE14" s="633" t="s">
        <v>19</v>
      </c>
      <c r="AF14" s="672" t="s">
        <v>19</v>
      </c>
      <c r="AG14" s="661" t="s">
        <v>6</v>
      </c>
      <c r="AH14" s="688" t="s">
        <v>7</v>
      </c>
    </row>
    <row r="15" spans="2:34" ht="16.149999999999999" customHeight="1" x14ac:dyDescent="0.25">
      <c r="B15" s="246" t="s">
        <v>55</v>
      </c>
      <c r="C15" s="207"/>
      <c r="D15" s="637"/>
      <c r="E15" s="637"/>
      <c r="F15" s="637"/>
      <c r="G15" s="637"/>
      <c r="H15" s="637"/>
      <c r="I15" s="637"/>
      <c r="J15" s="637"/>
      <c r="K15" s="637"/>
      <c r="L15" s="637"/>
      <c r="M15" s="637"/>
      <c r="N15" s="637"/>
      <c r="O15" s="637"/>
      <c r="P15" s="637"/>
      <c r="Q15" s="637"/>
      <c r="R15" s="637"/>
      <c r="S15" s="637"/>
      <c r="T15" s="637"/>
      <c r="U15" s="637"/>
      <c r="V15" s="637"/>
      <c r="W15" s="637"/>
      <c r="X15" s="637"/>
      <c r="Y15" s="637"/>
      <c r="Z15" s="637"/>
      <c r="AA15" s="637"/>
      <c r="AB15" s="637"/>
      <c r="AC15" s="637"/>
      <c r="AD15" s="637"/>
      <c r="AE15" s="637"/>
      <c r="AF15" s="637"/>
      <c r="AG15" s="637"/>
      <c r="AH15" s="637"/>
    </row>
    <row r="16" spans="2:34" ht="11.25" customHeight="1" x14ac:dyDescent="0.25">
      <c r="B16" s="4"/>
      <c r="K16" s="68"/>
    </row>
    <row r="17" spans="2:34" ht="11.15" customHeight="1" x14ac:dyDescent="0.25">
      <c r="B17" s="4"/>
    </row>
    <row r="18" spans="2:34" ht="11.15" customHeight="1" x14ac:dyDescent="0.25">
      <c r="B18" s="4"/>
    </row>
    <row r="19" spans="2:34" ht="11.15" customHeight="1" x14ac:dyDescent="0.25">
      <c r="B19" s="4"/>
      <c r="C19" s="21" t="s">
        <v>38</v>
      </c>
      <c r="D19" s="53">
        <f t="shared" ref="D19:AE19" si="0">SUM(D20:D23)</f>
        <v>5</v>
      </c>
      <c r="E19" s="53">
        <f t="shared" si="0"/>
        <v>5</v>
      </c>
      <c r="F19" s="798">
        <f t="shared" si="0"/>
        <v>5</v>
      </c>
      <c r="G19" s="774">
        <f t="shared" si="0"/>
        <v>3</v>
      </c>
      <c r="H19" s="775">
        <f t="shared" si="0"/>
        <v>3</v>
      </c>
      <c r="I19" s="790">
        <f t="shared" si="0"/>
        <v>6</v>
      </c>
      <c r="J19" s="53">
        <f t="shared" si="0"/>
        <v>6</v>
      </c>
      <c r="K19" s="53">
        <f t="shared" si="0"/>
        <v>5</v>
      </c>
      <c r="L19" s="53">
        <f t="shared" si="0"/>
        <v>5</v>
      </c>
      <c r="M19" s="798">
        <f t="shared" si="0"/>
        <v>5</v>
      </c>
      <c r="N19" s="774">
        <f t="shared" si="0"/>
        <v>4</v>
      </c>
      <c r="O19" s="775">
        <f t="shared" si="0"/>
        <v>4</v>
      </c>
      <c r="P19" s="790">
        <f t="shared" si="0"/>
        <v>5</v>
      </c>
      <c r="Q19" s="53">
        <f t="shared" si="0"/>
        <v>5</v>
      </c>
      <c r="R19" s="53">
        <f t="shared" si="0"/>
        <v>6</v>
      </c>
      <c r="S19" s="53">
        <f t="shared" si="0"/>
        <v>6</v>
      </c>
      <c r="T19" s="798">
        <f t="shared" si="0"/>
        <v>6</v>
      </c>
      <c r="U19" s="774">
        <f t="shared" si="0"/>
        <v>4</v>
      </c>
      <c r="V19" s="775">
        <f t="shared" si="0"/>
        <v>4</v>
      </c>
      <c r="W19" s="790">
        <f t="shared" si="0"/>
        <v>6</v>
      </c>
      <c r="X19" s="53">
        <f t="shared" si="0"/>
        <v>6</v>
      </c>
      <c r="Y19" s="53">
        <f t="shared" si="0"/>
        <v>6</v>
      </c>
      <c r="Z19" s="53">
        <f t="shared" si="0"/>
        <v>6</v>
      </c>
      <c r="AA19" s="798">
        <f t="shared" si="0"/>
        <v>6</v>
      </c>
      <c r="AB19" s="774">
        <f t="shared" si="0"/>
        <v>4</v>
      </c>
      <c r="AC19" s="775">
        <f t="shared" si="0"/>
        <v>4</v>
      </c>
      <c r="AD19" s="790">
        <f t="shared" si="0"/>
        <v>6</v>
      </c>
      <c r="AE19" s="53">
        <f t="shared" si="0"/>
        <v>6</v>
      </c>
      <c r="AF19" s="53">
        <f t="shared" ref="AF19:AH19" si="1">SUM(AF20:AF23)</f>
        <v>6</v>
      </c>
      <c r="AG19" s="53">
        <f t="shared" si="1"/>
        <v>6</v>
      </c>
      <c r="AH19" s="53">
        <f t="shared" si="1"/>
        <v>6</v>
      </c>
    </row>
    <row r="20" spans="2:34" ht="12.75" customHeight="1" x14ac:dyDescent="0.25">
      <c r="B20" s="4"/>
      <c r="C20" s="52" t="s">
        <v>8</v>
      </c>
      <c r="D20" s="81">
        <f t="shared" ref="D20:AH20" si="2">COUNTIFS(D$6:D$14,"M")+COUNTIFS(D$6:D$14,"MG")</f>
        <v>1</v>
      </c>
      <c r="E20" s="81">
        <f t="shared" si="2"/>
        <v>1</v>
      </c>
      <c r="F20" s="799">
        <f t="shared" si="2"/>
        <v>1</v>
      </c>
      <c r="G20" s="776">
        <f t="shared" si="2"/>
        <v>1</v>
      </c>
      <c r="H20" s="777">
        <f t="shared" si="2"/>
        <v>1</v>
      </c>
      <c r="I20" s="79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799">
        <f t="shared" si="2"/>
        <v>1</v>
      </c>
      <c r="N20" s="776">
        <f t="shared" si="2"/>
        <v>1</v>
      </c>
      <c r="O20" s="777">
        <f t="shared" si="2"/>
        <v>1</v>
      </c>
      <c r="P20" s="79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799">
        <f t="shared" si="2"/>
        <v>2</v>
      </c>
      <c r="U20" s="776">
        <f t="shared" si="2"/>
        <v>1</v>
      </c>
      <c r="V20" s="777">
        <f t="shared" si="2"/>
        <v>1</v>
      </c>
      <c r="W20" s="791">
        <f t="shared" si="2"/>
        <v>2</v>
      </c>
      <c r="X20" s="81">
        <f t="shared" si="2"/>
        <v>2</v>
      </c>
      <c r="Y20" s="81">
        <f t="shared" si="2"/>
        <v>2</v>
      </c>
      <c r="Z20" s="81">
        <f t="shared" si="2"/>
        <v>2</v>
      </c>
      <c r="AA20" s="799">
        <f t="shared" si="2"/>
        <v>2</v>
      </c>
      <c r="AB20" s="776">
        <f t="shared" si="2"/>
        <v>1</v>
      </c>
      <c r="AC20" s="777">
        <f t="shared" si="2"/>
        <v>1</v>
      </c>
      <c r="AD20" s="791">
        <f t="shared" si="2"/>
        <v>2</v>
      </c>
      <c r="AE20" s="81">
        <f t="shared" si="2"/>
        <v>2</v>
      </c>
      <c r="AF20" s="81">
        <f t="shared" si="2"/>
        <v>2</v>
      </c>
      <c r="AG20" s="81">
        <f t="shared" si="2"/>
        <v>2</v>
      </c>
      <c r="AH20" s="81">
        <f t="shared" si="2"/>
        <v>2</v>
      </c>
    </row>
    <row r="21" spans="2:34" ht="12.75" customHeight="1" x14ac:dyDescent="0.25">
      <c r="B21" s="4"/>
      <c r="C21" s="52" t="s">
        <v>14</v>
      </c>
      <c r="D21" s="84">
        <f t="shared" ref="D21:AH21" si="3">COUNTIFS(D$6:D$14,"T")+COUNTIFS(D$6:D$14,"TG")</f>
        <v>2</v>
      </c>
      <c r="E21" s="84">
        <f t="shared" si="3"/>
        <v>2</v>
      </c>
      <c r="F21" s="800">
        <f t="shared" si="3"/>
        <v>2</v>
      </c>
      <c r="G21" s="778">
        <f t="shared" si="3"/>
        <v>1</v>
      </c>
      <c r="H21" s="779">
        <f t="shared" si="3"/>
        <v>1</v>
      </c>
      <c r="I21" s="792">
        <f t="shared" si="3"/>
        <v>2</v>
      </c>
      <c r="J21" s="84">
        <f t="shared" si="3"/>
        <v>2</v>
      </c>
      <c r="K21" s="84">
        <f t="shared" si="3"/>
        <v>2</v>
      </c>
      <c r="L21" s="84">
        <f t="shared" si="3"/>
        <v>2</v>
      </c>
      <c r="M21" s="800">
        <f t="shared" si="3"/>
        <v>2</v>
      </c>
      <c r="N21" s="778">
        <f t="shared" si="3"/>
        <v>1</v>
      </c>
      <c r="O21" s="779">
        <f t="shared" si="3"/>
        <v>1</v>
      </c>
      <c r="P21" s="792">
        <f t="shared" si="3"/>
        <v>2</v>
      </c>
      <c r="Q21" s="84">
        <f t="shared" si="3"/>
        <v>2</v>
      </c>
      <c r="R21" s="84">
        <f t="shared" si="3"/>
        <v>2</v>
      </c>
      <c r="S21" s="84">
        <f t="shared" si="3"/>
        <v>2</v>
      </c>
      <c r="T21" s="800">
        <f t="shared" si="3"/>
        <v>2</v>
      </c>
      <c r="U21" s="778">
        <f t="shared" si="3"/>
        <v>1</v>
      </c>
      <c r="V21" s="779">
        <f t="shared" si="3"/>
        <v>1</v>
      </c>
      <c r="W21" s="792">
        <f t="shared" si="3"/>
        <v>2</v>
      </c>
      <c r="X21" s="84">
        <f t="shared" si="3"/>
        <v>2</v>
      </c>
      <c r="Y21" s="84">
        <f t="shared" si="3"/>
        <v>2</v>
      </c>
      <c r="Z21" s="84">
        <f t="shared" si="3"/>
        <v>2</v>
      </c>
      <c r="AA21" s="800">
        <f t="shared" si="3"/>
        <v>2</v>
      </c>
      <c r="AB21" s="778">
        <f t="shared" si="3"/>
        <v>1</v>
      </c>
      <c r="AC21" s="779">
        <f t="shared" si="3"/>
        <v>1</v>
      </c>
      <c r="AD21" s="792">
        <f t="shared" si="3"/>
        <v>2</v>
      </c>
      <c r="AE21" s="84">
        <f t="shared" si="3"/>
        <v>2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2" customHeight="1" x14ac:dyDescent="0.25">
      <c r="C22" s="52" t="s">
        <v>19</v>
      </c>
      <c r="D22" s="87">
        <f t="shared" ref="D22:AH22" si="4">COUNTIFS(D$6:D$14,"N")+COUNTIFS(D$6:D$14,"NG")</f>
        <v>1</v>
      </c>
      <c r="E22" s="87">
        <f t="shared" si="4"/>
        <v>1</v>
      </c>
      <c r="F22" s="801">
        <f t="shared" si="4"/>
        <v>1</v>
      </c>
      <c r="G22" s="780">
        <f t="shared" si="4"/>
        <v>1</v>
      </c>
      <c r="H22" s="781">
        <f t="shared" si="4"/>
        <v>1</v>
      </c>
      <c r="I22" s="793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01">
        <f t="shared" si="4"/>
        <v>1</v>
      </c>
      <c r="N22" s="780">
        <f t="shared" si="4"/>
        <v>1</v>
      </c>
      <c r="O22" s="781">
        <f t="shared" si="4"/>
        <v>1</v>
      </c>
      <c r="P22" s="793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01">
        <f t="shared" si="4"/>
        <v>1</v>
      </c>
      <c r="U22" s="780">
        <f t="shared" si="4"/>
        <v>1</v>
      </c>
      <c r="V22" s="781">
        <f t="shared" si="4"/>
        <v>1</v>
      </c>
      <c r="W22" s="793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01">
        <f t="shared" si="4"/>
        <v>1</v>
      </c>
      <c r="AB22" s="780">
        <f t="shared" si="4"/>
        <v>1</v>
      </c>
      <c r="AC22" s="781">
        <f t="shared" si="4"/>
        <v>1</v>
      </c>
      <c r="AD22" s="793">
        <f t="shared" si="4"/>
        <v>1</v>
      </c>
      <c r="AE22" s="87">
        <f t="shared" si="4"/>
        <v>1</v>
      </c>
      <c r="AF22" s="87">
        <f t="shared" si="4"/>
        <v>1</v>
      </c>
      <c r="AG22" s="87">
        <f t="shared" si="4"/>
        <v>1</v>
      </c>
      <c r="AH22" s="87">
        <f t="shared" si="4"/>
        <v>1</v>
      </c>
    </row>
    <row r="23" spans="2:34" ht="15" customHeight="1" x14ac:dyDescent="0.25">
      <c r="C23" s="52" t="s">
        <v>6</v>
      </c>
      <c r="D23" s="90">
        <f t="shared" ref="D23:AH23" si="5">COUNTIFS(D$6:D$14,"D")+COUNTIFS(D$6:D$14,"DG")</f>
        <v>1</v>
      </c>
      <c r="E23" s="90">
        <f t="shared" si="5"/>
        <v>1</v>
      </c>
      <c r="F23" s="802">
        <f t="shared" si="5"/>
        <v>1</v>
      </c>
      <c r="G23" s="782">
        <f t="shared" si="5"/>
        <v>0</v>
      </c>
      <c r="H23" s="783">
        <f t="shared" si="5"/>
        <v>0</v>
      </c>
      <c r="I23" s="794">
        <f t="shared" si="5"/>
        <v>1</v>
      </c>
      <c r="J23" s="90">
        <f t="shared" si="5"/>
        <v>1</v>
      </c>
      <c r="K23" s="90">
        <f t="shared" si="5"/>
        <v>1</v>
      </c>
      <c r="L23" s="90">
        <f t="shared" si="5"/>
        <v>1</v>
      </c>
      <c r="M23" s="802">
        <f t="shared" si="5"/>
        <v>1</v>
      </c>
      <c r="N23" s="782">
        <f t="shared" si="5"/>
        <v>1</v>
      </c>
      <c r="O23" s="783">
        <f t="shared" si="5"/>
        <v>1</v>
      </c>
      <c r="P23" s="794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802">
        <f t="shared" si="5"/>
        <v>1</v>
      </c>
      <c r="U23" s="782">
        <f t="shared" si="5"/>
        <v>1</v>
      </c>
      <c r="V23" s="783">
        <f t="shared" si="5"/>
        <v>1</v>
      </c>
      <c r="W23" s="794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802">
        <f t="shared" si="5"/>
        <v>1</v>
      </c>
      <c r="AB23" s="782">
        <f t="shared" si="5"/>
        <v>1</v>
      </c>
      <c r="AC23" s="783">
        <f t="shared" si="5"/>
        <v>1</v>
      </c>
      <c r="AD23" s="794">
        <f t="shared" si="5"/>
        <v>1</v>
      </c>
      <c r="AE23" s="90">
        <f t="shared" si="5"/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ht="14.25" customHeight="1" x14ac:dyDescent="0.25">
      <c r="C24" s="21" t="s">
        <v>7</v>
      </c>
      <c r="D24" s="92">
        <f t="shared" ref="D24:AH24" si="6">COUNTIFS(D$6:D$14,"L")+COUNTIFS(D$6:D$14,"LG")</f>
        <v>2</v>
      </c>
      <c r="E24" s="92">
        <f t="shared" si="6"/>
        <v>2</v>
      </c>
      <c r="F24" s="803">
        <f t="shared" si="6"/>
        <v>2</v>
      </c>
      <c r="G24" s="784">
        <f t="shared" si="6"/>
        <v>5</v>
      </c>
      <c r="H24" s="785">
        <f t="shared" si="6"/>
        <v>5</v>
      </c>
      <c r="I24" s="795">
        <f t="shared" si="6"/>
        <v>1</v>
      </c>
      <c r="J24" s="92">
        <f t="shared" si="6"/>
        <v>1</v>
      </c>
      <c r="K24" s="92">
        <f t="shared" si="6"/>
        <v>2</v>
      </c>
      <c r="L24" s="92">
        <f t="shared" si="6"/>
        <v>2</v>
      </c>
      <c r="M24" s="803">
        <f t="shared" si="6"/>
        <v>2</v>
      </c>
      <c r="N24" s="784">
        <f t="shared" si="6"/>
        <v>4</v>
      </c>
      <c r="O24" s="785">
        <f t="shared" si="6"/>
        <v>4</v>
      </c>
      <c r="P24" s="795">
        <f t="shared" si="6"/>
        <v>2</v>
      </c>
      <c r="Q24" s="92">
        <f t="shared" si="6"/>
        <v>2</v>
      </c>
      <c r="R24" s="92">
        <f t="shared" si="6"/>
        <v>1</v>
      </c>
      <c r="S24" s="92">
        <f t="shared" si="6"/>
        <v>1</v>
      </c>
      <c r="T24" s="803">
        <f t="shared" si="6"/>
        <v>1</v>
      </c>
      <c r="U24" s="784">
        <f t="shared" si="6"/>
        <v>5</v>
      </c>
      <c r="V24" s="785">
        <f t="shared" si="6"/>
        <v>5</v>
      </c>
      <c r="W24" s="795">
        <f t="shared" si="6"/>
        <v>3</v>
      </c>
      <c r="X24" s="92">
        <f t="shared" si="6"/>
        <v>3</v>
      </c>
      <c r="Y24" s="92">
        <f t="shared" si="6"/>
        <v>2</v>
      </c>
      <c r="Z24" s="92">
        <f t="shared" si="6"/>
        <v>2</v>
      </c>
      <c r="AA24" s="803">
        <f t="shared" si="6"/>
        <v>2</v>
      </c>
      <c r="AB24" s="784">
        <f t="shared" si="6"/>
        <v>5</v>
      </c>
      <c r="AC24" s="785">
        <f t="shared" si="6"/>
        <v>5</v>
      </c>
      <c r="AD24" s="795">
        <f t="shared" si="6"/>
        <v>2</v>
      </c>
      <c r="AE24" s="92">
        <f t="shared" si="6"/>
        <v>2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ht="12.5" x14ac:dyDescent="0.25">
      <c r="C25" s="21" t="s">
        <v>94</v>
      </c>
      <c r="D25" s="180">
        <f>COUNTIFS(N$6:N$14,"MG")+COUNTIFS(N$6:N$14,"TG")+COUNTIFS(N$6:N$14,"LG")+COUNTIFS(N$6:N$14,"DG")</f>
        <v>1</v>
      </c>
      <c r="E25" s="180">
        <f>COUNTIFS(O$6:O$14,"MG")+COUNTIFS(O$6:O$14,"TG")+COUNTIFS(O$6:O$14,"LG")+COUNTIFS(O$6:O$14,"DG")</f>
        <v>1</v>
      </c>
      <c r="F25" s="804">
        <f>COUNTIFS(P$6:P$14,"MG")+COUNTIFS(P$6:P$14,"TG")+COUNTIFS(P$6:P$14,"LG")+COUNTIFS(P$6:P$14,"DG")</f>
        <v>1</v>
      </c>
      <c r="G25" s="786">
        <f>COUNTIFS(P$6:P$14,"MG")+COUNTIFS(P$6:P$14,"TG")+COUNTIFS(P$6:P$14,"LG")+COUNTIFS(P$6:P$14,"DG")</f>
        <v>1</v>
      </c>
      <c r="H25" s="787">
        <f>COUNTIFS(P$6:P$14,"MG")+COUNTIFS(P$6:P$14,"TG")+COUNTIFS(P$6:P$14,"LG")+COUNTIFS(P$6:P$14,"DG")</f>
        <v>1</v>
      </c>
      <c r="I25" s="796">
        <f>COUNTIFS(P$6:P$14,"MG")+COUNTIFS(P$6:P$14,"TG")+COUNTIFS(P$6:P$14,"LG")+COUNTIFS(P$6:P$14,"DG")</f>
        <v>1</v>
      </c>
      <c r="J25" s="180">
        <f>COUNTIFS(P$6:P$14,"MG")+COUNTIFS(P$6:P$14,"TG")+COUNTIFS(P$6:P$14,"LG")+COUNTIFS(P$6:P$14,"DG")</f>
        <v>1</v>
      </c>
      <c r="K25" s="180">
        <f>COUNTIFS(P$6:P$14,"MG")+COUNTIFS(P$6:P$14,"TG")+COUNTIFS(P$6:P$14,"LG")+COUNTIFS(P$6:P$14,"DG")</f>
        <v>1</v>
      </c>
      <c r="L25" s="180">
        <f>COUNTIFS(P$6:P$14,"MG")+COUNTIFS(P$6:P$14,"TG")+COUNTIFS(P$6:P$14,"LG")+COUNTIFS(P$6:P$14,"DG")</f>
        <v>1</v>
      </c>
      <c r="M25" s="804">
        <f>COUNTIFS(P$6:P$14,"MG")+COUNTIFS(P$6:P$14,"TG")+COUNTIFS(P$6:P$14,"LG")+COUNTIFS(P$6:P$14,"DG")</f>
        <v>1</v>
      </c>
      <c r="N25" s="786">
        <f>COUNTIFS(P$6:P$14,"MG")+COUNTIFS(P$6:P$14,"TG")+COUNTIFS(P$6:P$14,"LG")+COUNTIFS(P$6:P$14,"DG")</f>
        <v>1</v>
      </c>
      <c r="O25" s="787">
        <f>COUNTIFS(P$6:P$14,"MG")+COUNTIFS(P$6:P$14,"TG")+COUNTIFS(P$6:P$14,"LG")+COUNTIFS(P$6:P$14,"DG")</f>
        <v>1</v>
      </c>
      <c r="P25" s="796">
        <f>COUNTIFS(P$6:P$14,"MG")+COUNTIFS(P$6:P$14,"TG")+COUNTIFS(P$6:P$14,"LG")+COUNTIFS(P$6:P$14,"DG")</f>
        <v>1</v>
      </c>
      <c r="Q25" s="180">
        <f>COUNTIFS(R$6:R$14,"MG")+COUNTIFS(R$6:R$14,"TG")+COUNTIFS(R$6:R$14,"LG")+COUNTIFS(R$6:R$14,"DG")</f>
        <v>1</v>
      </c>
      <c r="R25" s="180">
        <f>COUNTIFS(R$6:R$14,"MG")+COUNTIFS(R$6:R$14,"TG")+COUNTIFS(R$6:R$14,"LG")+COUNTIFS(R$6:R$14,"DG")</f>
        <v>1</v>
      </c>
      <c r="S25" s="180">
        <f>COUNTIFS(S$6:S$14,"MG")+COUNTIFS(S$6:S$14,"TG")+COUNTIFS(S$6:S$14,"LG")+COUNTIFS(S$6:S$14,"DG")</f>
        <v>1</v>
      </c>
      <c r="T25" s="804">
        <f>COUNTIFS(U$6:U$14,"MG")+COUNTIFS(U$6:U$14,"TG")+COUNTIFS(U$6:U$14,"LG")+COUNTIFS(U$6:U$14,"DG")</f>
        <v>1</v>
      </c>
      <c r="U25" s="786">
        <f>COUNTIFS(U$6:U$14,"MG")+COUNTIFS(U$6:U$14,"TG")+COUNTIFS(U$6:U$14,"LG")+COUNTIFS(U$6:U$14,"DG")</f>
        <v>1</v>
      </c>
      <c r="V25" s="787">
        <f>COUNTIFS(V$6:V$14,"MG")+COUNTIFS(V$6:V$14,"TG")+COUNTIFS(V$6:V$14,"LG")+COUNTIFS(V$6:V$14,"DG")</f>
        <v>1</v>
      </c>
      <c r="W25" s="796">
        <f>COUNTIFS(W$6:W$14,"MG")+COUNTIFS(W$6:W$14,"TG")+COUNTIFS(W$6:W$14,"LG")+COUNTIFS(W$6:W$14,"DG")</f>
        <v>1</v>
      </c>
      <c r="X25" s="180">
        <f>COUNTIFS(Y$6:Y$14,"MG")+COUNTIFS(Y$6:Y$14,"TG")+COUNTIFS(Y$6:Y$14,"LG")+COUNTIFS(Y$6:Y$14,"DG")</f>
        <v>1</v>
      </c>
      <c r="Y25" s="180">
        <f>COUNTIFS(Y$6:Y$14,"MG")+COUNTIFS(Y$6:Y$14,"TG")+COUNTIFS(Y$6:Y$14,"LG")+COUNTIFS(Y$6:Y$14,"DG")</f>
        <v>1</v>
      </c>
      <c r="Z25" s="180">
        <f>COUNTIFS(Z$6:Z$14,"MG")+COUNTIFS(Z$6:Z$14,"TG")+COUNTIFS(Z$6:Z$14,"LG")+COUNTIFS(Z$6:Z$14,"DG")</f>
        <v>1</v>
      </c>
      <c r="AA25" s="804">
        <f>COUNTIFS(AB$6:AB$14,"MG")+COUNTIFS(AB$6:AB$14,"TG")+COUNTIFS(AB$6:AB$14,"LG")+COUNTIFS(AB$6:AB$14,"DG")</f>
        <v>1</v>
      </c>
      <c r="AB25" s="786">
        <f>COUNTIFS(AB$6:AB$14,"MG")+COUNTIFS(AB$6:AB$14,"TG")+COUNTIFS(AB$6:AB$14,"LG")+COUNTIFS(AB$6:AB$14,"DG")</f>
        <v>1</v>
      </c>
      <c r="AC25" s="787">
        <f>COUNTIFS(AC$6:AC$14,"MG")+COUNTIFS(AC$6:AC$14,"TG")+COUNTIFS(AC$6:AC$14,"LG")+COUNTIFS(AC$6:AC$14,"DG")</f>
        <v>1</v>
      </c>
      <c r="AD25" s="796">
        <f>COUNTIFS(AE$6:AE$14,"MG")+COUNTIFS(AE$6:AE$14,"TG")+COUNTIFS(AE$6:AE$14,"LG")+COUNTIFS(AE$6:AE$14,"DG")</f>
        <v>1</v>
      </c>
      <c r="AE25" s="180">
        <f>COUNTIFS(AE$6:AE$14,"MG")+COUNTIFS(AE$6:AE$14,"TG")+COUNTIFS(AE$6:AE$14,"LG")+COUNTIFS(AE$6:AE$14,"DG")</f>
        <v>1</v>
      </c>
      <c r="AF25" s="180">
        <f>COUNTIFS(AF$6:AF$14,"MG")+COUNTIFS(AF$6:AF$14,"TG")+COUNTIFS(AF$6:AF$14,"LG")+COUNTIFS(AF$6:AF$14,"DG")</f>
        <v>1</v>
      </c>
      <c r="AG25" s="180">
        <f>COUNTIFS(AH$6:AH$14,"MG")+COUNTIFS(AH$6:AH$14,"TG")+COUNTIFS(AH$6:AH$14,"LG")+COUNTIFS(AH$6:AH$14,"DG")</f>
        <v>1</v>
      </c>
      <c r="AH25" s="180">
        <f>COUNTIFS(AH$6:AH$14,"MG")+COUNTIFS(AH$6:AH$14,"TG")+COUNTIFS(AH$6:AH$14,"LG")+COUNTIFS(AH$6:AH$14,"DG")</f>
        <v>1</v>
      </c>
    </row>
    <row r="26" spans="2:34" ht="12.5" x14ac:dyDescent="0.25">
      <c r="C26" s="21" t="s">
        <v>4</v>
      </c>
      <c r="D26" s="94">
        <f t="shared" ref="D26:AH26" si="7">COUNTIFS(D$6:D$14,"V")</f>
        <v>0</v>
      </c>
      <c r="E26" s="94">
        <f t="shared" si="7"/>
        <v>0</v>
      </c>
      <c r="F26" s="805">
        <f t="shared" si="7"/>
        <v>0</v>
      </c>
      <c r="G26" s="788">
        <f t="shared" si="7"/>
        <v>0</v>
      </c>
      <c r="H26" s="789">
        <f t="shared" si="7"/>
        <v>0</v>
      </c>
      <c r="I26" s="797">
        <f t="shared" si="7"/>
        <v>0</v>
      </c>
      <c r="J26" s="94">
        <f t="shared" si="7"/>
        <v>0</v>
      </c>
      <c r="K26" s="94">
        <f t="shared" si="7"/>
        <v>0</v>
      </c>
      <c r="L26" s="94">
        <f t="shared" si="7"/>
        <v>0</v>
      </c>
      <c r="M26" s="805">
        <f t="shared" si="7"/>
        <v>0</v>
      </c>
      <c r="N26" s="788">
        <f t="shared" si="7"/>
        <v>0</v>
      </c>
      <c r="O26" s="789">
        <f t="shared" si="7"/>
        <v>0</v>
      </c>
      <c r="P26" s="797">
        <f t="shared" si="7"/>
        <v>0</v>
      </c>
      <c r="Q26" s="94">
        <f t="shared" si="7"/>
        <v>0</v>
      </c>
      <c r="R26" s="94">
        <f t="shared" si="7"/>
        <v>0</v>
      </c>
      <c r="S26" s="94">
        <f t="shared" si="7"/>
        <v>0</v>
      </c>
      <c r="T26" s="805">
        <f t="shared" si="7"/>
        <v>0</v>
      </c>
      <c r="U26" s="788">
        <f t="shared" si="7"/>
        <v>0</v>
      </c>
      <c r="V26" s="789">
        <f t="shared" si="7"/>
        <v>0</v>
      </c>
      <c r="W26" s="797">
        <f t="shared" si="7"/>
        <v>0</v>
      </c>
      <c r="X26" s="94">
        <f t="shared" si="7"/>
        <v>0</v>
      </c>
      <c r="Y26" s="94">
        <f t="shared" si="7"/>
        <v>0</v>
      </c>
      <c r="Z26" s="94">
        <f t="shared" si="7"/>
        <v>0</v>
      </c>
      <c r="AA26" s="805">
        <f t="shared" si="7"/>
        <v>0</v>
      </c>
      <c r="AB26" s="788">
        <f t="shared" si="7"/>
        <v>0</v>
      </c>
      <c r="AC26" s="789">
        <f t="shared" si="7"/>
        <v>0</v>
      </c>
      <c r="AD26" s="797">
        <f t="shared" si="7"/>
        <v>0</v>
      </c>
      <c r="AE26" s="94">
        <f t="shared" si="7"/>
        <v>0</v>
      </c>
      <c r="AF26" s="94">
        <f t="shared" si="7"/>
        <v>0</v>
      </c>
      <c r="AG26" s="94">
        <f t="shared" si="7"/>
        <v>0</v>
      </c>
      <c r="AH26" s="94">
        <f t="shared" si="7"/>
        <v>0</v>
      </c>
    </row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>
      <c r="D31"/>
      <c r="E31" s="740"/>
      <c r="F31" s="740"/>
    </row>
    <row r="32" spans="2:34" ht="12.5" x14ac:dyDescent="0.25">
      <c r="D32"/>
      <c r="E32" s="740"/>
      <c r="F32" s="740"/>
    </row>
    <row r="33" spans="2:11" ht="12.5" x14ac:dyDescent="0.25">
      <c r="D33"/>
      <c r="E33" s="740"/>
      <c r="F33" s="740"/>
    </row>
    <row r="34" spans="2:11" ht="12.5" x14ac:dyDescent="0.25">
      <c r="D34"/>
      <c r="E34" s="740"/>
      <c r="F34" s="740"/>
    </row>
    <row r="35" spans="2:11" s="10" customFormat="1" ht="12.5" x14ac:dyDescent="0.25">
      <c r="B35"/>
      <c r="E35" s="740"/>
      <c r="F35" s="740"/>
      <c r="J35"/>
      <c r="K35"/>
    </row>
    <row r="36" spans="2:11" s="10" customFormat="1" ht="12.5" x14ac:dyDescent="0.25">
      <c r="B36"/>
      <c r="E36" s="740"/>
      <c r="F36" s="740"/>
      <c r="J36"/>
      <c r="K36"/>
    </row>
    <row r="37" spans="2:11" s="10" customFormat="1" ht="12.5" x14ac:dyDescent="0.25">
      <c r="B37"/>
      <c r="E37" s="740"/>
      <c r="F37" s="740"/>
      <c r="J37"/>
      <c r="K37"/>
    </row>
    <row r="38" spans="2:11" s="10" customFormat="1" ht="12.5" x14ac:dyDescent="0.25">
      <c r="B38"/>
      <c r="E38" s="740"/>
      <c r="F38" s="740"/>
      <c r="J38"/>
      <c r="K38"/>
    </row>
    <row r="39" spans="2:11" s="10" customFormat="1" ht="12.5" x14ac:dyDescent="0.25">
      <c r="B39"/>
      <c r="E39" s="98"/>
      <c r="F39"/>
      <c r="J39"/>
      <c r="K39"/>
    </row>
    <row r="40" spans="2:11" s="10" customFormat="1" ht="12.5" x14ac:dyDescent="0.25">
      <c r="B40"/>
      <c r="E40" s="98"/>
      <c r="F40"/>
      <c r="J40"/>
      <c r="K40"/>
    </row>
    <row r="41" spans="2:11" s="10" customFormat="1" ht="12.5" x14ac:dyDescent="0.25">
      <c r="B41"/>
      <c r="E41" s="741"/>
      <c r="F41" s="741"/>
      <c r="J41"/>
      <c r="K41"/>
    </row>
    <row r="42" spans="2:11" s="10" customFormat="1" ht="12.5" x14ac:dyDescent="0.25">
      <c r="B42"/>
      <c r="E42" s="741"/>
      <c r="F42" s="741"/>
      <c r="J42"/>
      <c r="K42"/>
    </row>
    <row r="43" spans="2:11" s="10" customFormat="1" ht="12.5" x14ac:dyDescent="0.25">
      <c r="B43"/>
      <c r="E43" s="741"/>
      <c r="F43" s="741"/>
      <c r="J43"/>
      <c r="K43"/>
    </row>
    <row r="44" spans="2:11" s="10" customFormat="1" ht="12.5" x14ac:dyDescent="0.25">
      <c r="B44"/>
      <c r="E44" s="741"/>
      <c r="F44" s="741"/>
      <c r="J44"/>
      <c r="K44"/>
    </row>
    <row r="45" spans="2:11" s="10" customFormat="1" ht="12.5" x14ac:dyDescent="0.25">
      <c r="B45"/>
      <c r="E45" s="741"/>
      <c r="F45" s="741"/>
      <c r="J45"/>
      <c r="K45"/>
    </row>
    <row r="46" spans="2:11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7108-6C37-4B60-901E-624C3EC2EFA6}">
  <sheetPr>
    <tabColor theme="5" tint="0.59999389629810485"/>
  </sheetPr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P11" sqref="P11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6" width="4.26953125" style="10" customWidth="1"/>
    <col min="7" max="33" width="4.26953125" customWidth="1"/>
    <col min="34" max="34" width="9.26953125" bestFit="1" customWidth="1"/>
    <col min="35" max="38" width="9.26953125"/>
  </cols>
  <sheetData>
    <row r="1" spans="2:33" ht="21" customHeight="1" x14ac:dyDescent="0.25">
      <c r="C1" s="961"/>
      <c r="D1" s="962"/>
      <c r="E1" s="961"/>
      <c r="F1" s="961"/>
      <c r="G1" s="963"/>
      <c r="H1" s="963"/>
      <c r="I1" s="963"/>
      <c r="J1" s="963"/>
      <c r="K1" s="963"/>
      <c r="L1" s="963"/>
    </row>
    <row r="2" spans="2:33" ht="6" customHeight="1" x14ac:dyDescent="0.3">
      <c r="B2" s="500" t="s">
        <v>95</v>
      </c>
      <c r="C2" s="500" t="s">
        <v>95</v>
      </c>
      <c r="D2" s="500" t="s">
        <v>95</v>
      </c>
      <c r="E2" s="500" t="s">
        <v>95</v>
      </c>
      <c r="F2" s="500" t="s">
        <v>95</v>
      </c>
      <c r="G2" s="500" t="s">
        <v>95</v>
      </c>
      <c r="H2" s="500" t="s">
        <v>95</v>
      </c>
      <c r="I2" s="500" t="s">
        <v>95</v>
      </c>
      <c r="J2" s="500" t="s">
        <v>95</v>
      </c>
      <c r="K2" s="500" t="s">
        <v>95</v>
      </c>
      <c r="L2" s="500" t="s">
        <v>95</v>
      </c>
      <c r="M2" s="500" t="s">
        <v>95</v>
      </c>
      <c r="N2" s="533"/>
      <c r="O2" s="533"/>
      <c r="P2" s="533"/>
      <c r="Q2" s="533"/>
      <c r="R2" s="606"/>
      <c r="S2" s="533"/>
      <c r="T2" s="606"/>
      <c r="U2" s="533"/>
      <c r="V2" s="533"/>
      <c r="W2" s="501"/>
      <c r="X2" s="533"/>
      <c r="Y2" s="533"/>
      <c r="Z2" s="533"/>
      <c r="AA2" s="501"/>
      <c r="AB2" s="501"/>
      <c r="AC2" s="606"/>
      <c r="AD2" s="606"/>
      <c r="AE2" s="606"/>
      <c r="AF2" s="533"/>
      <c r="AG2" s="606"/>
    </row>
    <row r="3" spans="2:33" ht="10.5" customHeight="1" x14ac:dyDescent="0.3">
      <c r="B3" s="679" t="s">
        <v>95</v>
      </c>
      <c r="C3" s="680" t="s">
        <v>95</v>
      </c>
      <c r="D3" s="495"/>
      <c r="E3" s="495"/>
      <c r="F3" s="681"/>
      <c r="G3" s="681"/>
      <c r="H3" s="681"/>
      <c r="I3" s="681"/>
      <c r="J3" s="681"/>
      <c r="K3" s="495"/>
      <c r="L3" s="495" t="s">
        <v>95</v>
      </c>
      <c r="M3" s="681"/>
      <c r="N3" s="681"/>
      <c r="O3" s="681"/>
      <c r="P3" s="681"/>
      <c r="Q3" s="681"/>
      <c r="R3" s="495"/>
      <c r="S3" s="495"/>
      <c r="T3" s="681"/>
      <c r="U3" s="681"/>
      <c r="V3" s="681"/>
      <c r="W3" s="681"/>
      <c r="X3" s="681"/>
      <c r="Y3" s="495"/>
      <c r="Z3" s="495"/>
      <c r="AA3" s="681"/>
      <c r="AB3" s="681"/>
      <c r="AC3" s="681"/>
      <c r="AD3" s="681"/>
      <c r="AE3" s="681"/>
      <c r="AF3" s="495"/>
      <c r="AG3" s="607"/>
    </row>
    <row r="4" spans="2:33" ht="15" customHeight="1" x14ac:dyDescent="0.3">
      <c r="B4" s="1126" t="s">
        <v>3</v>
      </c>
      <c r="C4" s="496" t="s">
        <v>95</v>
      </c>
      <c r="D4" s="592" t="s">
        <v>5</v>
      </c>
      <c r="E4" s="622" t="s">
        <v>6</v>
      </c>
      <c r="F4" s="498" t="s">
        <v>7</v>
      </c>
      <c r="G4" s="498" t="s">
        <v>8</v>
      </c>
      <c r="H4" s="498" t="s">
        <v>9</v>
      </c>
      <c r="I4" s="498" t="s">
        <v>10</v>
      </c>
      <c r="J4" s="498" t="s">
        <v>4</v>
      </c>
      <c r="K4" s="621" t="s">
        <v>5</v>
      </c>
      <c r="L4" s="592" t="s">
        <v>6</v>
      </c>
      <c r="M4" s="659" t="s">
        <v>7</v>
      </c>
      <c r="N4" s="659" t="s">
        <v>8</v>
      </c>
      <c r="O4" s="659" t="s">
        <v>9</v>
      </c>
      <c r="P4" s="659" t="s">
        <v>10</v>
      </c>
      <c r="Q4" s="659" t="s">
        <v>4</v>
      </c>
      <c r="R4" s="743" t="s">
        <v>5</v>
      </c>
      <c r="S4" s="744" t="s">
        <v>6</v>
      </c>
      <c r="T4" s="659" t="s">
        <v>7</v>
      </c>
      <c r="U4" s="659" t="s">
        <v>8</v>
      </c>
      <c r="V4" s="659" t="s">
        <v>9</v>
      </c>
      <c r="W4" s="659" t="s">
        <v>10</v>
      </c>
      <c r="X4" s="659" t="s">
        <v>4</v>
      </c>
      <c r="Y4" s="700" t="s">
        <v>5</v>
      </c>
      <c r="Z4" s="701" t="s">
        <v>6</v>
      </c>
      <c r="AA4" s="659" t="s">
        <v>7</v>
      </c>
      <c r="AB4" s="659" t="s">
        <v>8</v>
      </c>
      <c r="AC4" s="659" t="s">
        <v>9</v>
      </c>
      <c r="AD4" s="659" t="s">
        <v>10</v>
      </c>
      <c r="AE4" s="686" t="s">
        <v>4</v>
      </c>
      <c r="AF4" s="700" t="s">
        <v>5</v>
      </c>
      <c r="AG4" s="762" t="s">
        <v>6</v>
      </c>
    </row>
    <row r="5" spans="2:33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497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623">
        <v>15</v>
      </c>
      <c r="S5" s="504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623">
        <v>22</v>
      </c>
      <c r="Z5" s="504">
        <v>23</v>
      </c>
      <c r="AA5" s="497">
        <v>24</v>
      </c>
      <c r="AB5" s="497">
        <v>25</v>
      </c>
      <c r="AC5" s="497">
        <v>26</v>
      </c>
      <c r="AD5" s="497">
        <v>27</v>
      </c>
      <c r="AE5" s="497">
        <v>28</v>
      </c>
      <c r="AF5" s="497">
        <v>29</v>
      </c>
      <c r="AG5" s="648">
        <v>30</v>
      </c>
    </row>
    <row r="6" spans="2:33" ht="15" customHeight="1" x14ac:dyDescent="0.3">
      <c r="B6" s="244" t="s">
        <v>97</v>
      </c>
      <c r="C6" s="478" t="s">
        <v>13</v>
      </c>
      <c r="D6" s="283" t="s">
        <v>8</v>
      </c>
      <c r="E6" s="205" t="s">
        <v>8</v>
      </c>
      <c r="F6" s="216" t="s">
        <v>14</v>
      </c>
      <c r="G6" s="216" t="s">
        <v>14</v>
      </c>
      <c r="H6" s="216" t="s">
        <v>14</v>
      </c>
      <c r="I6" s="216" t="s">
        <v>14</v>
      </c>
      <c r="J6" s="957" t="s">
        <v>6</v>
      </c>
      <c r="K6" s="569" t="s">
        <v>7</v>
      </c>
      <c r="L6" s="699" t="s">
        <v>7</v>
      </c>
      <c r="M6" s="953" t="s">
        <v>8</v>
      </c>
      <c r="N6" s="948" t="s">
        <v>8</v>
      </c>
      <c r="O6" s="948" t="s">
        <v>8</v>
      </c>
      <c r="P6" s="948" t="s">
        <v>8</v>
      </c>
      <c r="Q6" s="949" t="s">
        <v>8</v>
      </c>
      <c r="R6" s="964" t="s">
        <v>53</v>
      </c>
      <c r="S6" s="1075" t="s">
        <v>53</v>
      </c>
      <c r="T6" s="649" t="s">
        <v>7</v>
      </c>
      <c r="U6" s="638" t="s">
        <v>7</v>
      </c>
      <c r="V6" s="638" t="s">
        <v>8</v>
      </c>
      <c r="W6" s="649" t="s">
        <v>8</v>
      </c>
      <c r="X6" s="639" t="s">
        <v>8</v>
      </c>
      <c r="Y6" s="580" t="s">
        <v>7</v>
      </c>
      <c r="Z6" s="204" t="s">
        <v>7</v>
      </c>
      <c r="AA6" s="638" t="s">
        <v>8</v>
      </c>
      <c r="AB6" s="638" t="s">
        <v>8</v>
      </c>
      <c r="AC6" s="663" t="s">
        <v>7</v>
      </c>
      <c r="AD6" s="663" t="s">
        <v>7</v>
      </c>
      <c r="AE6" s="649" t="s">
        <v>7</v>
      </c>
      <c r="AF6" s="569" t="s">
        <v>8</v>
      </c>
      <c r="AG6" s="205" t="s">
        <v>8</v>
      </c>
    </row>
    <row r="7" spans="2:33" ht="15" customHeight="1" x14ac:dyDescent="0.3">
      <c r="B7" s="244" t="s">
        <v>73</v>
      </c>
      <c r="C7" s="421" t="s">
        <v>18</v>
      </c>
      <c r="D7" s="1070" t="s">
        <v>23</v>
      </c>
      <c r="E7" s="1053" t="s">
        <v>23</v>
      </c>
      <c r="F7" s="1069" t="s">
        <v>16</v>
      </c>
      <c r="G7" s="956" t="s">
        <v>16</v>
      </c>
      <c r="H7" s="958" t="s">
        <v>16</v>
      </c>
      <c r="I7" s="958" t="s">
        <v>16</v>
      </c>
      <c r="J7" s="956" t="s">
        <v>16</v>
      </c>
      <c r="K7" s="964" t="s">
        <v>53</v>
      </c>
      <c r="L7" s="699" t="s">
        <v>53</v>
      </c>
      <c r="M7" s="226" t="s">
        <v>7</v>
      </c>
      <c r="N7" s="226" t="s">
        <v>7</v>
      </c>
      <c r="O7" s="948" t="s">
        <v>8</v>
      </c>
      <c r="P7" s="948" t="s">
        <v>8</v>
      </c>
      <c r="Q7" s="949" t="s">
        <v>8</v>
      </c>
      <c r="R7" s="566" t="s">
        <v>7</v>
      </c>
      <c r="S7" s="576" t="s">
        <v>7</v>
      </c>
      <c r="T7" s="541" t="s">
        <v>8</v>
      </c>
      <c r="U7" s="224" t="s">
        <v>8</v>
      </c>
      <c r="V7" s="224" t="s">
        <v>7</v>
      </c>
      <c r="W7" s="541" t="s">
        <v>7</v>
      </c>
      <c r="X7" s="272" t="s">
        <v>7</v>
      </c>
      <c r="Y7" s="691" t="s">
        <v>16</v>
      </c>
      <c r="Z7" s="692" t="s">
        <v>16</v>
      </c>
      <c r="AA7" s="650" t="s">
        <v>22</v>
      </c>
      <c r="AB7" s="514" t="s">
        <v>22</v>
      </c>
      <c r="AC7" s="514" t="s">
        <v>22</v>
      </c>
      <c r="AD7" s="650" t="s">
        <v>22</v>
      </c>
      <c r="AE7" s="276" t="s">
        <v>53</v>
      </c>
      <c r="AF7" s="569" t="s">
        <v>7</v>
      </c>
      <c r="AG7" s="763" t="s">
        <v>7</v>
      </c>
    </row>
    <row r="8" spans="2:33" ht="15" customHeight="1" x14ac:dyDescent="0.3">
      <c r="B8" s="244" t="s">
        <v>100</v>
      </c>
      <c r="C8" s="421" t="s">
        <v>21</v>
      </c>
      <c r="D8" s="767" t="s">
        <v>6</v>
      </c>
      <c r="E8" s="931" t="s">
        <v>6</v>
      </c>
      <c r="F8" s="563" t="s">
        <v>7</v>
      </c>
      <c r="G8" s="563" t="s">
        <v>7</v>
      </c>
      <c r="H8" s="604" t="s">
        <v>8</v>
      </c>
      <c r="I8" s="604" t="s">
        <v>8</v>
      </c>
      <c r="J8" s="604" t="s">
        <v>8</v>
      </c>
      <c r="K8" s="625" t="s">
        <v>7</v>
      </c>
      <c r="L8" s="699" t="s">
        <v>7</v>
      </c>
      <c r="M8" s="604" t="s">
        <v>8</v>
      </c>
      <c r="N8" s="604" t="s">
        <v>8</v>
      </c>
      <c r="O8" s="226" t="s">
        <v>7</v>
      </c>
      <c r="P8" s="226" t="s">
        <v>7</v>
      </c>
      <c r="Q8" s="603" t="s">
        <v>7</v>
      </c>
      <c r="R8" s="569" t="s">
        <v>8</v>
      </c>
      <c r="S8" s="205" t="s">
        <v>8</v>
      </c>
      <c r="T8" s="212" t="s">
        <v>14</v>
      </c>
      <c r="U8" s="212" t="s">
        <v>14</v>
      </c>
      <c r="V8" s="630" t="s">
        <v>14</v>
      </c>
      <c r="W8" s="630" t="s">
        <v>14</v>
      </c>
      <c r="X8" s="276" t="s">
        <v>53</v>
      </c>
      <c r="Y8" s="580" t="s">
        <v>7</v>
      </c>
      <c r="Z8" s="204" t="s">
        <v>7</v>
      </c>
      <c r="AA8" s="1004" t="s">
        <v>8</v>
      </c>
      <c r="AB8" s="1004" t="s">
        <v>8</v>
      </c>
      <c r="AC8" s="1004" t="s">
        <v>8</v>
      </c>
      <c r="AD8" s="1004" t="s">
        <v>8</v>
      </c>
      <c r="AE8" s="1004" t="s">
        <v>8</v>
      </c>
      <c r="AF8" s="624" t="s">
        <v>53</v>
      </c>
      <c r="AG8" s="739" t="s">
        <v>53</v>
      </c>
    </row>
    <row r="9" spans="2:33" ht="15" customHeight="1" x14ac:dyDescent="0.3">
      <c r="B9" s="244" t="s">
        <v>66</v>
      </c>
      <c r="C9" s="421" t="s">
        <v>26</v>
      </c>
      <c r="D9" s="283" t="s">
        <v>7</v>
      </c>
      <c r="E9" s="210" t="s">
        <v>7</v>
      </c>
      <c r="F9" s="226" t="s">
        <v>8</v>
      </c>
      <c r="G9" s="273" t="s">
        <v>8</v>
      </c>
      <c r="H9" s="647" t="s">
        <v>7</v>
      </c>
      <c r="I9" s="647" t="s">
        <v>7</v>
      </c>
      <c r="J9" s="647" t="s">
        <v>7</v>
      </c>
      <c r="K9" s="567" t="s">
        <v>8</v>
      </c>
      <c r="L9" s="283" t="s">
        <v>8</v>
      </c>
      <c r="M9" s="677" t="s">
        <v>14</v>
      </c>
      <c r="N9" s="676" t="s">
        <v>14</v>
      </c>
      <c r="O9" s="647" t="s">
        <v>14</v>
      </c>
      <c r="P9" s="647" t="s">
        <v>14</v>
      </c>
      <c r="Q9" s="1076" t="s">
        <v>53</v>
      </c>
      <c r="R9" s="693" t="s">
        <v>7</v>
      </c>
      <c r="S9" s="694" t="s">
        <v>7</v>
      </c>
      <c r="T9" s="678" t="s">
        <v>8</v>
      </c>
      <c r="U9" s="226" t="s">
        <v>8</v>
      </c>
      <c r="V9" s="397" t="s">
        <v>8</v>
      </c>
      <c r="W9" s="646" t="s">
        <v>8</v>
      </c>
      <c r="X9" s="273" t="s">
        <v>8</v>
      </c>
      <c r="Y9" s="583" t="s">
        <v>6</v>
      </c>
      <c r="Z9" s="584" t="s">
        <v>6</v>
      </c>
      <c r="AA9" s="397" t="s">
        <v>7</v>
      </c>
      <c r="AB9" s="397" t="s">
        <v>7</v>
      </c>
      <c r="AC9" s="647" t="s">
        <v>8</v>
      </c>
      <c r="AD9" s="647" t="s">
        <v>8</v>
      </c>
      <c r="AE9" s="646" t="s">
        <v>8</v>
      </c>
      <c r="AF9" s="567" t="s">
        <v>7</v>
      </c>
      <c r="AG9" s="764" t="s">
        <v>7</v>
      </c>
    </row>
    <row r="10" spans="2:33" ht="17.25" customHeight="1" x14ac:dyDescent="0.3">
      <c r="B10" s="242" t="s">
        <v>90</v>
      </c>
      <c r="C10" s="478" t="s">
        <v>28</v>
      </c>
      <c r="D10" s="283" t="s">
        <v>7</v>
      </c>
      <c r="E10" s="204" t="s">
        <v>7</v>
      </c>
      <c r="F10" s="669" t="s">
        <v>6</v>
      </c>
      <c r="G10" s="669" t="s">
        <v>6</v>
      </c>
      <c r="H10" s="597" t="s">
        <v>6</v>
      </c>
      <c r="I10" s="709" t="s">
        <v>14</v>
      </c>
      <c r="J10" s="723" t="s">
        <v>14</v>
      </c>
      <c r="K10" s="580" t="s">
        <v>19</v>
      </c>
      <c r="L10" s="283" t="s">
        <v>19</v>
      </c>
      <c r="M10" s="970" t="s">
        <v>19</v>
      </c>
      <c r="N10" s="666" t="s">
        <v>7</v>
      </c>
      <c r="O10" s="924" t="s">
        <v>7</v>
      </c>
      <c r="P10" s="727" t="s">
        <v>53</v>
      </c>
      <c r="Q10" s="666" t="s">
        <v>14</v>
      </c>
      <c r="R10" s="695" t="s">
        <v>14</v>
      </c>
      <c r="S10" s="696" t="s">
        <v>14</v>
      </c>
      <c r="T10" s="1072" t="s">
        <v>19</v>
      </c>
      <c r="U10" s="1073" t="s">
        <v>19</v>
      </c>
      <c r="V10" s="1074" t="s">
        <v>4</v>
      </c>
      <c r="W10" s="587" t="s">
        <v>53</v>
      </c>
      <c r="X10" s="478" t="s">
        <v>7</v>
      </c>
      <c r="Y10" s="580" t="s">
        <v>7</v>
      </c>
      <c r="Z10" s="204" t="s">
        <v>7</v>
      </c>
      <c r="AA10" s="907" t="s">
        <v>4</v>
      </c>
      <c r="AB10" s="826" t="s">
        <v>4</v>
      </c>
      <c r="AC10" s="826" t="s">
        <v>4</v>
      </c>
      <c r="AD10" s="826" t="s">
        <v>4</v>
      </c>
      <c r="AE10" s="826" t="s">
        <v>4</v>
      </c>
      <c r="AF10" s="580" t="s">
        <v>7</v>
      </c>
      <c r="AG10" s="765" t="s">
        <v>7</v>
      </c>
    </row>
    <row r="11" spans="2:33" ht="16.5" customHeight="1" x14ac:dyDescent="0.3">
      <c r="B11" s="422" t="s">
        <v>91</v>
      </c>
      <c r="C11" s="421" t="s">
        <v>30</v>
      </c>
      <c r="D11" s="283" t="s">
        <v>19</v>
      </c>
      <c r="E11" s="205" t="s">
        <v>19</v>
      </c>
      <c r="F11" s="212" t="s">
        <v>7</v>
      </c>
      <c r="G11" s="212" t="s">
        <v>7</v>
      </c>
      <c r="H11" s="275" t="s">
        <v>7</v>
      </c>
      <c r="I11" s="660" t="s">
        <v>7</v>
      </c>
      <c r="J11" s="761" t="s">
        <v>4</v>
      </c>
      <c r="K11" s="761" t="s">
        <v>4</v>
      </c>
      <c r="L11" s="761" t="s">
        <v>4</v>
      </c>
      <c r="M11" s="761" t="s">
        <v>4</v>
      </c>
      <c r="N11" s="761" t="s">
        <v>4</v>
      </c>
      <c r="O11" s="826" t="s">
        <v>4</v>
      </c>
      <c r="P11" s="1082" t="s">
        <v>7</v>
      </c>
      <c r="Q11" s="1081" t="s">
        <v>7</v>
      </c>
      <c r="R11" s="566" t="s">
        <v>7</v>
      </c>
      <c r="S11" s="576" t="s">
        <v>7</v>
      </c>
      <c r="T11" s="716" t="s">
        <v>14</v>
      </c>
      <c r="U11" s="660" t="s">
        <v>14</v>
      </c>
      <c r="V11" s="660" t="s">
        <v>14</v>
      </c>
      <c r="W11" s="709" t="s">
        <v>19</v>
      </c>
      <c r="X11" s="723" t="s">
        <v>19</v>
      </c>
      <c r="Y11" s="569" t="s">
        <v>7</v>
      </c>
      <c r="Z11" s="205" t="s">
        <v>7</v>
      </c>
      <c r="AA11" s="199" t="s">
        <v>6</v>
      </c>
      <c r="AB11" s="199" t="s">
        <v>6</v>
      </c>
      <c r="AC11" s="661" t="s">
        <v>6</v>
      </c>
      <c r="AD11" s="544" t="s">
        <v>14</v>
      </c>
      <c r="AE11" s="544" t="s">
        <v>14</v>
      </c>
      <c r="AF11" s="569" t="s">
        <v>19</v>
      </c>
      <c r="AG11" s="763" t="s">
        <v>19</v>
      </c>
    </row>
    <row r="12" spans="2:33" ht="15" customHeight="1" x14ac:dyDescent="0.3">
      <c r="B12" s="244" t="s">
        <v>92</v>
      </c>
      <c r="C12" s="421" t="s">
        <v>32</v>
      </c>
      <c r="D12" s="283" t="s">
        <v>14</v>
      </c>
      <c r="E12" s="205" t="s">
        <v>14</v>
      </c>
      <c r="F12" s="212" t="s">
        <v>19</v>
      </c>
      <c r="G12" s="212" t="s">
        <v>19</v>
      </c>
      <c r="H12" s="275" t="s">
        <v>19</v>
      </c>
      <c r="I12" s="748" t="s">
        <v>6</v>
      </c>
      <c r="J12" s="654" t="s">
        <v>7</v>
      </c>
      <c r="K12" s="815" t="s">
        <v>14</v>
      </c>
      <c r="L12" s="283" t="s">
        <v>7</v>
      </c>
      <c r="M12" s="631" t="s">
        <v>14</v>
      </c>
      <c r="N12" s="760" t="s">
        <v>19</v>
      </c>
      <c r="O12" s="760" t="s">
        <v>19</v>
      </c>
      <c r="P12" s="631" t="s">
        <v>19</v>
      </c>
      <c r="Q12" s="632" t="s">
        <v>19</v>
      </c>
      <c r="R12" s="697" t="s">
        <v>7</v>
      </c>
      <c r="S12" s="698" t="s">
        <v>7</v>
      </c>
      <c r="T12" s="932" t="s">
        <v>53</v>
      </c>
      <c r="U12" s="711" t="s">
        <v>53</v>
      </c>
      <c r="V12" s="711" t="s">
        <v>53</v>
      </c>
      <c r="W12" s="709" t="s">
        <v>14</v>
      </c>
      <c r="X12" s="723" t="s">
        <v>14</v>
      </c>
      <c r="Y12" s="569" t="s">
        <v>19</v>
      </c>
      <c r="Z12" s="205" t="s">
        <v>19</v>
      </c>
      <c r="AA12" s="212" t="s">
        <v>7</v>
      </c>
      <c r="AB12" s="212" t="s">
        <v>7</v>
      </c>
      <c r="AC12" s="660" t="s">
        <v>7</v>
      </c>
      <c r="AD12" s="1000" t="s">
        <v>19</v>
      </c>
      <c r="AE12" s="544" t="s">
        <v>14</v>
      </c>
      <c r="AF12" s="569" t="s">
        <v>14</v>
      </c>
      <c r="AG12" s="763" t="s">
        <v>14</v>
      </c>
    </row>
    <row r="13" spans="2:33" ht="15" customHeight="1" x14ac:dyDescent="0.3">
      <c r="B13" s="246" t="s">
        <v>93</v>
      </c>
      <c r="C13" s="634" t="s">
        <v>34</v>
      </c>
      <c r="D13" s="702" t="s">
        <v>7</v>
      </c>
      <c r="E13" s="208" t="s">
        <v>7</v>
      </c>
      <c r="F13" s="635" t="s">
        <v>14</v>
      </c>
      <c r="G13" s="633" t="s">
        <v>14</v>
      </c>
      <c r="H13" s="634" t="s">
        <v>14</v>
      </c>
      <c r="I13" s="746" t="s">
        <v>19</v>
      </c>
      <c r="J13" s="747" t="s">
        <v>19</v>
      </c>
      <c r="K13" s="585" t="s">
        <v>7</v>
      </c>
      <c r="L13" s="969" t="s">
        <v>14</v>
      </c>
      <c r="M13" s="964" t="s">
        <v>53</v>
      </c>
      <c r="N13" s="964" t="s">
        <v>53</v>
      </c>
      <c r="O13" s="964" t="s">
        <v>53</v>
      </c>
      <c r="P13" s="674" t="s">
        <v>14</v>
      </c>
      <c r="Q13" s="745" t="s">
        <v>14</v>
      </c>
      <c r="R13" s="1077" t="s">
        <v>19</v>
      </c>
      <c r="S13" s="1078" t="s">
        <v>19</v>
      </c>
      <c r="T13" s="660" t="s">
        <v>7</v>
      </c>
      <c r="U13" s="660" t="s">
        <v>7</v>
      </c>
      <c r="V13" s="712" t="s">
        <v>19</v>
      </c>
      <c r="W13" s="660" t="s">
        <v>7</v>
      </c>
      <c r="X13" s="724" t="s">
        <v>14</v>
      </c>
      <c r="Y13" s="585" t="s">
        <v>14</v>
      </c>
      <c r="Z13" s="208" t="s">
        <v>14</v>
      </c>
      <c r="AA13" s="633" t="s">
        <v>19</v>
      </c>
      <c r="AB13" s="633" t="s">
        <v>19</v>
      </c>
      <c r="AC13" s="672" t="s">
        <v>19</v>
      </c>
      <c r="AD13" s="661" t="s">
        <v>6</v>
      </c>
      <c r="AE13" s="1000" t="s">
        <v>19</v>
      </c>
      <c r="AF13" s="585" t="s">
        <v>7</v>
      </c>
      <c r="AG13" s="766" t="s">
        <v>7</v>
      </c>
    </row>
    <row r="14" spans="2:33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</row>
    <row r="15" spans="2:33" ht="11.25" customHeight="1" x14ac:dyDescent="0.25">
      <c r="B15" s="4"/>
      <c r="H15" s="68"/>
    </row>
    <row r="16" spans="2:33" ht="11.15" customHeight="1" x14ac:dyDescent="0.25">
      <c r="B16" s="4"/>
    </row>
    <row r="17" spans="2:33" ht="11.15" customHeight="1" x14ac:dyDescent="0.25">
      <c r="B17" s="4"/>
    </row>
    <row r="18" spans="2:33" ht="11.15" customHeight="1" x14ac:dyDescent="0.25">
      <c r="B18" s="4"/>
      <c r="C18" s="52" t="s">
        <v>38</v>
      </c>
      <c r="D18" s="774">
        <f t="shared" ref="D18:AC18" si="0">SUM(D19:D22)</f>
        <v>4</v>
      </c>
      <c r="E18" s="775">
        <f t="shared" si="0"/>
        <v>4</v>
      </c>
      <c r="F18" s="790">
        <f t="shared" si="0"/>
        <v>6</v>
      </c>
      <c r="G18" s="53">
        <f t="shared" si="0"/>
        <v>6</v>
      </c>
      <c r="H18" s="53">
        <f t="shared" si="0"/>
        <v>6</v>
      </c>
      <c r="I18" s="53">
        <f t="shared" si="0"/>
        <v>6</v>
      </c>
      <c r="J18" s="798">
        <f t="shared" si="0"/>
        <v>5</v>
      </c>
      <c r="K18" s="774">
        <f t="shared" si="0"/>
        <v>4</v>
      </c>
      <c r="L18" s="775">
        <f t="shared" si="0"/>
        <v>4</v>
      </c>
      <c r="M18" s="790">
        <f t="shared" si="0"/>
        <v>6</v>
      </c>
      <c r="N18" s="53">
        <f t="shared" si="0"/>
        <v>5</v>
      </c>
      <c r="O18" s="53">
        <f t="shared" si="0"/>
        <v>5</v>
      </c>
      <c r="P18" s="53">
        <f t="shared" si="0"/>
        <v>6</v>
      </c>
      <c r="Q18" s="798">
        <f t="shared" si="0"/>
        <v>6</v>
      </c>
      <c r="R18" s="774">
        <f t="shared" si="0"/>
        <v>4</v>
      </c>
      <c r="S18" s="775">
        <f t="shared" si="0"/>
        <v>4</v>
      </c>
      <c r="T18" s="790">
        <f t="shared" si="0"/>
        <v>6</v>
      </c>
      <c r="U18" s="53">
        <f t="shared" si="0"/>
        <v>6</v>
      </c>
      <c r="V18" s="53">
        <f t="shared" si="0"/>
        <v>6</v>
      </c>
      <c r="W18" s="53">
        <f t="shared" si="0"/>
        <v>6</v>
      </c>
      <c r="X18" s="798">
        <f t="shared" si="0"/>
        <v>6</v>
      </c>
      <c r="Y18" s="774">
        <f t="shared" si="0"/>
        <v>4</v>
      </c>
      <c r="Z18" s="775">
        <f t="shared" si="0"/>
        <v>4</v>
      </c>
      <c r="AA18" s="790">
        <f t="shared" si="0"/>
        <v>5</v>
      </c>
      <c r="AB18" s="53">
        <f t="shared" si="0"/>
        <v>5</v>
      </c>
      <c r="AC18" s="53">
        <f t="shared" si="0"/>
        <v>5</v>
      </c>
      <c r="AD18" s="53">
        <f t="shared" ref="AD18:AF18" si="1">SUM(AD19:AD22)</f>
        <v>6</v>
      </c>
      <c r="AE18" s="798">
        <f t="shared" si="1"/>
        <v>6</v>
      </c>
      <c r="AF18" s="774">
        <f t="shared" si="1"/>
        <v>4</v>
      </c>
      <c r="AG18" s="775">
        <f t="shared" ref="AG18" si="2">SUM(AG19:AG22)</f>
        <v>4</v>
      </c>
    </row>
    <row r="19" spans="2:33" ht="12.75" customHeight="1" x14ac:dyDescent="0.25">
      <c r="B19" s="4"/>
      <c r="C19" s="52" t="s">
        <v>8</v>
      </c>
      <c r="D19" s="776">
        <f t="shared" ref="D19:AG19" si="3">COUNTIFS(D$6:D$13,"M")+COUNTIFS(D$6:D$13,"MG")</f>
        <v>1</v>
      </c>
      <c r="E19" s="777">
        <f t="shared" ref="E19:J19" si="4">COUNTIFS(E$6:E$13,"M")+COUNTIFS(E$6:E$13,"MG")</f>
        <v>1</v>
      </c>
      <c r="F19" s="791">
        <f t="shared" si="4"/>
        <v>2</v>
      </c>
      <c r="G19" s="81">
        <f t="shared" si="4"/>
        <v>2</v>
      </c>
      <c r="H19" s="81">
        <f t="shared" si="4"/>
        <v>2</v>
      </c>
      <c r="I19" s="81">
        <f t="shared" si="4"/>
        <v>2</v>
      </c>
      <c r="J19" s="799">
        <f t="shared" si="4"/>
        <v>2</v>
      </c>
      <c r="K19" s="776">
        <f t="shared" si="3"/>
        <v>1</v>
      </c>
      <c r="L19" s="777">
        <f t="shared" si="3"/>
        <v>1</v>
      </c>
      <c r="M19" s="791">
        <f t="shared" si="3"/>
        <v>2</v>
      </c>
      <c r="N19" s="81">
        <f t="shared" si="3"/>
        <v>2</v>
      </c>
      <c r="O19" s="81">
        <f t="shared" si="3"/>
        <v>2</v>
      </c>
      <c r="P19" s="81">
        <f t="shared" si="3"/>
        <v>2</v>
      </c>
      <c r="Q19" s="799">
        <f t="shared" si="3"/>
        <v>2</v>
      </c>
      <c r="R19" s="776">
        <f t="shared" si="3"/>
        <v>1</v>
      </c>
      <c r="S19" s="777">
        <f t="shared" si="3"/>
        <v>1</v>
      </c>
      <c r="T19" s="791">
        <f t="shared" si="3"/>
        <v>2</v>
      </c>
      <c r="U19" s="81">
        <f t="shared" si="3"/>
        <v>2</v>
      </c>
      <c r="V19" s="81">
        <f t="shared" si="3"/>
        <v>2</v>
      </c>
      <c r="W19" s="81">
        <f t="shared" si="3"/>
        <v>2</v>
      </c>
      <c r="X19" s="799">
        <f t="shared" si="3"/>
        <v>2</v>
      </c>
      <c r="Y19" s="776">
        <f t="shared" si="3"/>
        <v>1</v>
      </c>
      <c r="Z19" s="777">
        <f t="shared" si="3"/>
        <v>1</v>
      </c>
      <c r="AA19" s="79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799">
        <f t="shared" si="3"/>
        <v>2</v>
      </c>
      <c r="AF19" s="776">
        <f t="shared" si="3"/>
        <v>1</v>
      </c>
      <c r="AG19" s="777">
        <f t="shared" si="3"/>
        <v>1</v>
      </c>
    </row>
    <row r="20" spans="2:33" ht="12.75" customHeight="1" x14ac:dyDescent="0.25">
      <c r="B20" s="4"/>
      <c r="C20" s="52" t="s">
        <v>14</v>
      </c>
      <c r="D20" s="778">
        <f t="shared" ref="D20:AG20" si="5">COUNTIFS(D$6:D$13,"T")+COUNTIFS(D$6:D$13,"TG")</f>
        <v>1</v>
      </c>
      <c r="E20" s="779">
        <f t="shared" ref="E20:J20" si="6">COUNTIFS(E$6:E$13,"T")+COUNTIFS(E$6:E$13,"TG")</f>
        <v>1</v>
      </c>
      <c r="F20" s="792">
        <f t="shared" si="6"/>
        <v>2</v>
      </c>
      <c r="G20" s="84">
        <f t="shared" si="6"/>
        <v>2</v>
      </c>
      <c r="H20" s="84">
        <f t="shared" si="6"/>
        <v>2</v>
      </c>
      <c r="I20" s="84">
        <f t="shared" si="6"/>
        <v>2</v>
      </c>
      <c r="J20" s="800">
        <f t="shared" si="6"/>
        <v>1</v>
      </c>
      <c r="K20" s="778">
        <f t="shared" si="5"/>
        <v>1</v>
      </c>
      <c r="L20" s="779">
        <f t="shared" si="5"/>
        <v>1</v>
      </c>
      <c r="M20" s="792">
        <f t="shared" si="5"/>
        <v>2</v>
      </c>
      <c r="N20" s="84">
        <f t="shared" si="5"/>
        <v>1</v>
      </c>
      <c r="O20" s="84">
        <f t="shared" si="5"/>
        <v>1</v>
      </c>
      <c r="P20" s="84">
        <f t="shared" si="5"/>
        <v>2</v>
      </c>
      <c r="Q20" s="800">
        <f t="shared" si="5"/>
        <v>2</v>
      </c>
      <c r="R20" s="778">
        <f t="shared" si="5"/>
        <v>1</v>
      </c>
      <c r="S20" s="779">
        <f t="shared" si="5"/>
        <v>1</v>
      </c>
      <c r="T20" s="792">
        <f t="shared" si="5"/>
        <v>2</v>
      </c>
      <c r="U20" s="84">
        <f t="shared" si="5"/>
        <v>2</v>
      </c>
      <c r="V20" s="84">
        <f t="shared" si="5"/>
        <v>2</v>
      </c>
      <c r="W20" s="84">
        <f t="shared" si="5"/>
        <v>2</v>
      </c>
      <c r="X20" s="800">
        <f t="shared" si="5"/>
        <v>2</v>
      </c>
      <c r="Y20" s="778">
        <f t="shared" si="5"/>
        <v>1</v>
      </c>
      <c r="Z20" s="779">
        <f t="shared" si="5"/>
        <v>1</v>
      </c>
      <c r="AA20" s="792">
        <f t="shared" si="5"/>
        <v>1</v>
      </c>
      <c r="AB20" s="84">
        <f t="shared" si="5"/>
        <v>1</v>
      </c>
      <c r="AC20" s="84">
        <f t="shared" si="5"/>
        <v>1</v>
      </c>
      <c r="AD20" s="84">
        <f t="shared" si="5"/>
        <v>2</v>
      </c>
      <c r="AE20" s="800">
        <f t="shared" si="5"/>
        <v>2</v>
      </c>
      <c r="AF20" s="778">
        <f t="shared" si="5"/>
        <v>1</v>
      </c>
      <c r="AG20" s="779">
        <f t="shared" si="5"/>
        <v>1</v>
      </c>
    </row>
    <row r="21" spans="2:33" ht="12" customHeight="1" x14ac:dyDescent="0.25">
      <c r="C21" s="52" t="s">
        <v>19</v>
      </c>
      <c r="D21" s="780">
        <f t="shared" ref="D21:AG21" si="7">COUNTIFS(D$6:D$13,"N")+COUNTIFS(D$6:D$13,"NG")</f>
        <v>1</v>
      </c>
      <c r="E21" s="781">
        <f t="shared" ref="E21:J21" si="8">COUNTIFS(E$6:E$13,"N")+COUNTIFS(E$6:E$13,"NG")</f>
        <v>1</v>
      </c>
      <c r="F21" s="793">
        <f t="shared" si="8"/>
        <v>1</v>
      </c>
      <c r="G21" s="87">
        <f t="shared" si="8"/>
        <v>1</v>
      </c>
      <c r="H21" s="87">
        <f t="shared" si="8"/>
        <v>1</v>
      </c>
      <c r="I21" s="87">
        <f t="shared" si="8"/>
        <v>1</v>
      </c>
      <c r="J21" s="801">
        <f t="shared" si="8"/>
        <v>1</v>
      </c>
      <c r="K21" s="780">
        <f t="shared" si="7"/>
        <v>1</v>
      </c>
      <c r="L21" s="781">
        <f t="shared" si="7"/>
        <v>1</v>
      </c>
      <c r="M21" s="793">
        <f t="shared" si="7"/>
        <v>1</v>
      </c>
      <c r="N21" s="87">
        <f t="shared" si="7"/>
        <v>1</v>
      </c>
      <c r="O21" s="87">
        <f t="shared" si="7"/>
        <v>1</v>
      </c>
      <c r="P21" s="87">
        <f t="shared" si="7"/>
        <v>1</v>
      </c>
      <c r="Q21" s="801">
        <f t="shared" si="7"/>
        <v>1</v>
      </c>
      <c r="R21" s="780">
        <f t="shared" si="7"/>
        <v>1</v>
      </c>
      <c r="S21" s="781">
        <f t="shared" si="7"/>
        <v>1</v>
      </c>
      <c r="T21" s="793">
        <f t="shared" si="7"/>
        <v>1</v>
      </c>
      <c r="U21" s="87">
        <f t="shared" si="7"/>
        <v>1</v>
      </c>
      <c r="V21" s="87">
        <f t="shared" si="7"/>
        <v>1</v>
      </c>
      <c r="W21" s="87">
        <f t="shared" si="7"/>
        <v>1</v>
      </c>
      <c r="X21" s="801">
        <f t="shared" si="7"/>
        <v>1</v>
      </c>
      <c r="Y21" s="780">
        <f t="shared" si="7"/>
        <v>1</v>
      </c>
      <c r="Z21" s="781">
        <f t="shared" si="7"/>
        <v>1</v>
      </c>
      <c r="AA21" s="793">
        <f t="shared" si="7"/>
        <v>1</v>
      </c>
      <c r="AB21" s="87">
        <f t="shared" si="7"/>
        <v>1</v>
      </c>
      <c r="AC21" s="87">
        <f t="shared" si="7"/>
        <v>1</v>
      </c>
      <c r="AD21" s="87">
        <f t="shared" si="7"/>
        <v>1</v>
      </c>
      <c r="AE21" s="801">
        <f t="shared" si="7"/>
        <v>1</v>
      </c>
      <c r="AF21" s="780">
        <f t="shared" si="7"/>
        <v>1</v>
      </c>
      <c r="AG21" s="781">
        <f t="shared" si="7"/>
        <v>1</v>
      </c>
    </row>
    <row r="22" spans="2:33" ht="15" customHeight="1" x14ac:dyDescent="0.25">
      <c r="C22" s="52" t="s">
        <v>6</v>
      </c>
      <c r="D22" s="782">
        <f t="shared" ref="D22:AG22" si="9">COUNTIFS(D$6:D$13,"D")+COUNTIFS(D$6:D$13,"DG")</f>
        <v>1</v>
      </c>
      <c r="E22" s="783">
        <f t="shared" ref="E22:J22" si="10">COUNTIFS(E$6:E$13,"D")+COUNTIFS(E$6:E$13,"DG")</f>
        <v>1</v>
      </c>
      <c r="F22" s="794">
        <f t="shared" si="10"/>
        <v>1</v>
      </c>
      <c r="G22" s="90">
        <f t="shared" si="10"/>
        <v>1</v>
      </c>
      <c r="H22" s="90">
        <f t="shared" si="10"/>
        <v>1</v>
      </c>
      <c r="I22" s="90">
        <f t="shared" si="10"/>
        <v>1</v>
      </c>
      <c r="J22" s="802">
        <f t="shared" si="10"/>
        <v>1</v>
      </c>
      <c r="K22" s="782">
        <f t="shared" si="9"/>
        <v>1</v>
      </c>
      <c r="L22" s="783">
        <f t="shared" si="9"/>
        <v>1</v>
      </c>
      <c r="M22" s="794">
        <f t="shared" si="9"/>
        <v>1</v>
      </c>
      <c r="N22" s="90">
        <f t="shared" si="9"/>
        <v>1</v>
      </c>
      <c r="O22" s="90">
        <f t="shared" si="9"/>
        <v>1</v>
      </c>
      <c r="P22" s="90">
        <f t="shared" si="9"/>
        <v>1</v>
      </c>
      <c r="Q22" s="802">
        <f t="shared" si="9"/>
        <v>1</v>
      </c>
      <c r="R22" s="782">
        <f t="shared" si="9"/>
        <v>1</v>
      </c>
      <c r="S22" s="783">
        <f t="shared" si="9"/>
        <v>1</v>
      </c>
      <c r="T22" s="794">
        <f t="shared" si="9"/>
        <v>1</v>
      </c>
      <c r="U22" s="90">
        <f t="shared" si="9"/>
        <v>1</v>
      </c>
      <c r="V22" s="90">
        <f t="shared" si="9"/>
        <v>1</v>
      </c>
      <c r="W22" s="90">
        <f t="shared" si="9"/>
        <v>1</v>
      </c>
      <c r="X22" s="802">
        <f t="shared" si="9"/>
        <v>1</v>
      </c>
      <c r="Y22" s="782">
        <f t="shared" si="9"/>
        <v>1</v>
      </c>
      <c r="Z22" s="783">
        <f t="shared" si="9"/>
        <v>1</v>
      </c>
      <c r="AA22" s="794">
        <f t="shared" si="9"/>
        <v>1</v>
      </c>
      <c r="AB22" s="90">
        <f t="shared" si="9"/>
        <v>1</v>
      </c>
      <c r="AC22" s="90">
        <f t="shared" si="9"/>
        <v>1</v>
      </c>
      <c r="AD22" s="90">
        <f t="shared" si="9"/>
        <v>1</v>
      </c>
      <c r="AE22" s="802">
        <f t="shared" si="9"/>
        <v>1</v>
      </c>
      <c r="AF22" s="782">
        <f t="shared" si="9"/>
        <v>1</v>
      </c>
      <c r="AG22" s="783">
        <f t="shared" si="9"/>
        <v>1</v>
      </c>
    </row>
    <row r="23" spans="2:33" ht="14.25" customHeight="1" x14ac:dyDescent="0.25">
      <c r="C23" s="52" t="s">
        <v>7</v>
      </c>
      <c r="D23" s="784">
        <f t="shared" ref="D23:AG23" si="11">COUNTIFS(D$6:D$13,"L")+COUNTIFS(D$6:D$13,"LG")</f>
        <v>4</v>
      </c>
      <c r="E23" s="785">
        <f t="shared" ref="E23:J23" si="12">COUNTIFS(E$6:E$13,"L")+COUNTIFS(E$6:E$13,"LG")</f>
        <v>4</v>
      </c>
      <c r="F23" s="795">
        <f t="shared" si="12"/>
        <v>2</v>
      </c>
      <c r="G23" s="92">
        <f t="shared" si="12"/>
        <v>2</v>
      </c>
      <c r="H23" s="92">
        <f t="shared" si="12"/>
        <v>2</v>
      </c>
      <c r="I23" s="92">
        <f t="shared" si="12"/>
        <v>2</v>
      </c>
      <c r="J23" s="803">
        <f t="shared" si="12"/>
        <v>2</v>
      </c>
      <c r="K23" s="784">
        <f t="shared" si="11"/>
        <v>3</v>
      </c>
      <c r="L23" s="785">
        <f t="shared" si="11"/>
        <v>3</v>
      </c>
      <c r="M23" s="795">
        <f t="shared" si="11"/>
        <v>1</v>
      </c>
      <c r="N23" s="92">
        <f t="shared" si="11"/>
        <v>2</v>
      </c>
      <c r="O23" s="92">
        <f t="shared" si="11"/>
        <v>2</v>
      </c>
      <c r="P23" s="92">
        <f t="shared" si="11"/>
        <v>2</v>
      </c>
      <c r="Q23" s="803">
        <f t="shared" si="11"/>
        <v>2</v>
      </c>
      <c r="R23" s="784">
        <f t="shared" si="11"/>
        <v>4</v>
      </c>
      <c r="S23" s="785">
        <f t="shared" si="11"/>
        <v>4</v>
      </c>
      <c r="T23" s="795">
        <f t="shared" si="11"/>
        <v>2</v>
      </c>
      <c r="U23" s="92">
        <f t="shared" si="11"/>
        <v>2</v>
      </c>
      <c r="V23" s="92">
        <f t="shared" si="11"/>
        <v>1</v>
      </c>
      <c r="W23" s="92">
        <f t="shared" si="11"/>
        <v>2</v>
      </c>
      <c r="X23" s="803">
        <f t="shared" si="11"/>
        <v>2</v>
      </c>
      <c r="Y23" s="784">
        <f t="shared" si="11"/>
        <v>4</v>
      </c>
      <c r="Z23" s="785">
        <f t="shared" si="11"/>
        <v>4</v>
      </c>
      <c r="AA23" s="795">
        <f t="shared" si="11"/>
        <v>2</v>
      </c>
      <c r="AB23" s="92">
        <f t="shared" si="11"/>
        <v>2</v>
      </c>
      <c r="AC23" s="92">
        <f t="shared" si="11"/>
        <v>2</v>
      </c>
      <c r="AD23" s="92">
        <f t="shared" si="11"/>
        <v>1</v>
      </c>
      <c r="AE23" s="803">
        <f t="shared" si="11"/>
        <v>1</v>
      </c>
      <c r="AF23" s="784">
        <f t="shared" si="11"/>
        <v>4</v>
      </c>
      <c r="AG23" s="785">
        <f t="shared" si="11"/>
        <v>4</v>
      </c>
    </row>
    <row r="24" spans="2:33" ht="12.5" x14ac:dyDescent="0.25">
      <c r="C24" s="52" t="s">
        <v>94</v>
      </c>
      <c r="D24" s="786">
        <f>COUNTIFS(M$6:M$13,"MG")+COUNTIFS(M$6:M$13,"TG")+COUNTIFS(M$6:M$13,"LG")+COUNTIFS(M$6:M$13,"DG")</f>
        <v>1</v>
      </c>
      <c r="E24" s="787">
        <f>COUNTIFS(M$6:M$13,"MG")+COUNTIFS(M$6:M$13,"TG")+COUNTIFS(M$6:M$13,"LG")+COUNTIFS(M$6:M$13,"DG")</f>
        <v>1</v>
      </c>
      <c r="F24" s="796">
        <f>COUNTIFS(M$6:M$13,"MG")+COUNTIFS(M$6:M$13,"TG")+COUNTIFS(M$6:M$13,"LG")+COUNTIFS(M$6:M$13,"DG")</f>
        <v>1</v>
      </c>
      <c r="G24" s="180">
        <f>COUNTIFS(M$6:M$13,"MG")+COUNTIFS(M$6:M$13,"TG")+COUNTIFS(M$6:M$13,"LG")+COUNTIFS(M$6:M$13,"DG")</f>
        <v>1</v>
      </c>
      <c r="H24" s="180">
        <f>COUNTIFS(M$6:M$13,"MG")+COUNTIFS(M$6:M$13,"TG")+COUNTIFS(M$6:M$13,"LG")+COUNTIFS(M$6:M$13,"DG")</f>
        <v>1</v>
      </c>
      <c r="I24" s="180">
        <f>COUNTIFS(M$6:M$13,"MG")+COUNTIFS(M$6:M$13,"TG")+COUNTIFS(M$6:M$13,"LG")+COUNTIFS(M$6:M$13,"DG")</f>
        <v>1</v>
      </c>
      <c r="J24" s="804">
        <f>COUNTIFS(M$6:M$13,"MG")+COUNTIFS(M$6:M$13,"TG")+COUNTIFS(M$6:M$13,"LG")+COUNTIFS(M$6:M$13,"DG")</f>
        <v>1</v>
      </c>
      <c r="K24" s="786">
        <f>COUNTIFS(M$6:M$13,"MG")+COUNTIFS(M$6:M$13,"TG")+COUNTIFS(M$6:M$13,"LG")+COUNTIFS(M$6:M$13,"DG")</f>
        <v>1</v>
      </c>
      <c r="L24" s="787">
        <f>COUNTIFS(M$6:M$13,"MG")+COUNTIFS(M$6:M$13,"TG")+COUNTIFS(M$6:M$13,"LG")+COUNTIFS(M$6:M$13,"DG")</f>
        <v>1</v>
      </c>
      <c r="M24" s="796">
        <f>COUNTIFS(M$6:M$13,"MG")+COUNTIFS(M$6:M$13,"TG")+COUNTIFS(M$6:M$13,"LG")+COUNTIFS(M$6:M$13,"DG")</f>
        <v>1</v>
      </c>
      <c r="N24" s="180">
        <f>COUNTIFS(O$6:O$13,"MG")+COUNTIFS(O$6:O$13,"TG")+COUNTIFS(O$6:O$13,"LG")+COUNTIFS(O$6:O$13,"DG")</f>
        <v>1</v>
      </c>
      <c r="O24" s="180">
        <f>COUNTIFS(O$6:O$13,"MG")+COUNTIFS(O$6:O$13,"TG")+COUNTIFS(O$6:O$13,"LG")+COUNTIFS(O$6:O$13,"DG")</f>
        <v>1</v>
      </c>
      <c r="P24" s="180">
        <f t="shared" ref="P24:T24" si="13">COUNTIFS(P$6:P$13,"MG")+COUNTIFS(P$6:P$13,"TG")+COUNTIFS(P$6:P$13,"LG")+COUNTIFS(P$6:P$13,"DG")</f>
        <v>1</v>
      </c>
      <c r="Q24" s="804">
        <f t="shared" ref="Q24" si="14">COUNTIFS(R$6:R$13,"MG")+COUNTIFS(R$6:R$13,"TG")+COUNTIFS(R$6:R$13,"LG")+COUNTIFS(R$6:R$13,"DG")</f>
        <v>1</v>
      </c>
      <c r="R24" s="786">
        <f t="shared" ref="R24:S24" si="15">COUNTIFS(R$6:R$13,"MG")+COUNTIFS(R$6:R$13,"TG")+COUNTIFS(R$6:R$13,"LG")+COUNTIFS(R$6:R$13,"DG")</f>
        <v>1</v>
      </c>
      <c r="S24" s="787">
        <f t="shared" si="15"/>
        <v>1</v>
      </c>
      <c r="T24" s="796">
        <f t="shared" si="13"/>
        <v>1</v>
      </c>
      <c r="U24" s="180">
        <f t="shared" ref="U24" si="16">COUNTIFS(V$6:V$13,"MG")+COUNTIFS(V$6:V$13,"TG")+COUNTIFS(V$6:V$13,"LG")+COUNTIFS(V$6:V$13,"DG")</f>
        <v>1</v>
      </c>
      <c r="V24" s="180">
        <f t="shared" ref="V24:AG24" si="17">COUNTIFS(V$6:V$13,"MG")+COUNTIFS(V$6:V$13,"TG")+COUNTIFS(V$6:V$13,"LG")+COUNTIFS(V$6:V$13,"DG")</f>
        <v>1</v>
      </c>
      <c r="W24" s="180">
        <f t="shared" si="17"/>
        <v>1</v>
      </c>
      <c r="X24" s="804">
        <f t="shared" ref="X24" si="18">COUNTIFS(Y$6:Y$13,"MG")+COUNTIFS(Y$6:Y$13,"TG")+COUNTIFS(Y$6:Y$13,"LG")+COUNTIFS(Y$6:Y$13,"DG")</f>
        <v>1</v>
      </c>
      <c r="Y24" s="786">
        <f t="shared" si="17"/>
        <v>1</v>
      </c>
      <c r="Z24" s="787">
        <f t="shared" si="17"/>
        <v>1</v>
      </c>
      <c r="AA24" s="796">
        <f t="shared" ref="AA24" si="19">COUNTIFS(AB$6:AB$13,"MG")+COUNTIFS(AB$6:AB$13,"TG")+COUNTIFS(AB$6:AB$13,"LG")+COUNTIFS(AB$6:AB$13,"DG")</f>
        <v>1</v>
      </c>
      <c r="AB24" s="180">
        <f t="shared" si="17"/>
        <v>1</v>
      </c>
      <c r="AC24" s="180">
        <f t="shared" si="17"/>
        <v>1</v>
      </c>
      <c r="AD24" s="180">
        <f t="shared" ref="AD24" si="20">COUNTIFS(AE$6:AE$13,"MG")+COUNTIFS(AE$6:AE$13,"TG")+COUNTIFS(AE$6:AE$13,"LG")+COUNTIFS(AE$6:AE$13,"DG")</f>
        <v>1</v>
      </c>
      <c r="AE24" s="804">
        <f t="shared" si="17"/>
        <v>1</v>
      </c>
      <c r="AF24" s="786">
        <f t="shared" si="17"/>
        <v>1</v>
      </c>
      <c r="AG24" s="787">
        <f t="shared" si="17"/>
        <v>1</v>
      </c>
    </row>
    <row r="25" spans="2:33" ht="12.5" x14ac:dyDescent="0.25">
      <c r="C25" s="52" t="s">
        <v>4</v>
      </c>
      <c r="D25" s="788">
        <f t="shared" ref="D25:AG25" si="21">COUNTIFS(D$6:D$13,"V")</f>
        <v>0</v>
      </c>
      <c r="E25" s="789">
        <f t="shared" ref="E25:J25" si="22">COUNTIFS(E$6:E$13,"V")</f>
        <v>0</v>
      </c>
      <c r="F25" s="797">
        <f t="shared" si="22"/>
        <v>0</v>
      </c>
      <c r="G25" s="94">
        <f t="shared" si="22"/>
        <v>0</v>
      </c>
      <c r="H25" s="94">
        <f t="shared" si="22"/>
        <v>0</v>
      </c>
      <c r="I25" s="94">
        <f t="shared" si="22"/>
        <v>0</v>
      </c>
      <c r="J25" s="805">
        <f t="shared" si="22"/>
        <v>1</v>
      </c>
      <c r="K25" s="788">
        <f t="shared" si="21"/>
        <v>1</v>
      </c>
      <c r="L25" s="789">
        <f t="shared" si="21"/>
        <v>1</v>
      </c>
      <c r="M25" s="797">
        <f t="shared" si="21"/>
        <v>1</v>
      </c>
      <c r="N25" s="94">
        <f t="shared" si="21"/>
        <v>1</v>
      </c>
      <c r="O25" s="94">
        <f t="shared" si="21"/>
        <v>1</v>
      </c>
      <c r="P25" s="94">
        <f t="shared" si="21"/>
        <v>0</v>
      </c>
      <c r="Q25" s="805">
        <f t="shared" si="21"/>
        <v>0</v>
      </c>
      <c r="R25" s="788">
        <f t="shared" si="21"/>
        <v>0</v>
      </c>
      <c r="S25" s="789">
        <f t="shared" si="21"/>
        <v>0</v>
      </c>
      <c r="T25" s="797">
        <f t="shared" si="21"/>
        <v>0</v>
      </c>
      <c r="U25" s="94">
        <f t="shared" si="21"/>
        <v>0</v>
      </c>
      <c r="V25" s="94">
        <f t="shared" si="21"/>
        <v>1</v>
      </c>
      <c r="W25" s="94">
        <f t="shared" si="21"/>
        <v>0</v>
      </c>
      <c r="X25" s="805">
        <f t="shared" si="21"/>
        <v>0</v>
      </c>
      <c r="Y25" s="788">
        <f t="shared" si="21"/>
        <v>0</v>
      </c>
      <c r="Z25" s="789">
        <f t="shared" si="21"/>
        <v>0</v>
      </c>
      <c r="AA25" s="797">
        <f t="shared" si="21"/>
        <v>1</v>
      </c>
      <c r="AB25" s="94">
        <f t="shared" si="21"/>
        <v>1</v>
      </c>
      <c r="AC25" s="94">
        <f t="shared" si="21"/>
        <v>1</v>
      </c>
      <c r="AD25" s="94">
        <f t="shared" si="21"/>
        <v>1</v>
      </c>
      <c r="AE25" s="805">
        <f t="shared" si="21"/>
        <v>1</v>
      </c>
      <c r="AF25" s="788">
        <f t="shared" si="21"/>
        <v>0</v>
      </c>
      <c r="AG25" s="789">
        <f t="shared" si="21"/>
        <v>0</v>
      </c>
    </row>
    <row r="26" spans="2:33" ht="12.5" x14ac:dyDescent="0.25"/>
    <row r="27" spans="2:33" ht="12.5" x14ac:dyDescent="0.25"/>
    <row r="28" spans="2:33" ht="12.5" x14ac:dyDescent="0.25"/>
    <row r="29" spans="2:33" ht="12.5" x14ac:dyDescent="0.25"/>
    <row r="30" spans="2:33" ht="12.5" x14ac:dyDescent="0.25"/>
    <row r="31" spans="2:33" ht="12.5" x14ac:dyDescent="0.25"/>
    <row r="32" spans="2:33" ht="12.5" x14ac:dyDescent="0.25"/>
    <row r="33" spans="2:8" ht="12.5" x14ac:dyDescent="0.25"/>
    <row r="34" spans="2:8" s="10" customFormat="1" ht="12.5" x14ac:dyDescent="0.25">
      <c r="B34"/>
      <c r="G34"/>
      <c r="H34"/>
    </row>
    <row r="35" spans="2:8" s="10" customFormat="1" ht="12.5" x14ac:dyDescent="0.25">
      <c r="B35"/>
      <c r="G35"/>
      <c r="H35"/>
    </row>
    <row r="36" spans="2:8" s="10" customFormat="1" ht="12.5" x14ac:dyDescent="0.25">
      <c r="B36"/>
      <c r="G36"/>
      <c r="H36"/>
    </row>
    <row r="37" spans="2:8" s="10" customFormat="1" ht="12.5" x14ac:dyDescent="0.25">
      <c r="B37"/>
      <c r="G37"/>
      <c r="H37"/>
    </row>
    <row r="38" spans="2:8" s="10" customFormat="1" ht="12.5" x14ac:dyDescent="0.25">
      <c r="B38"/>
      <c r="G38"/>
      <c r="H38"/>
    </row>
    <row r="39" spans="2:8" s="10" customFormat="1" ht="12.5" x14ac:dyDescent="0.25">
      <c r="B39"/>
      <c r="G39"/>
      <c r="H39"/>
    </row>
    <row r="40" spans="2:8" s="10" customFormat="1" ht="12.5" x14ac:dyDescent="0.25">
      <c r="B40"/>
      <c r="G40"/>
      <c r="H40"/>
    </row>
    <row r="41" spans="2:8" s="10" customFormat="1" ht="12.5" x14ac:dyDescent="0.25">
      <c r="B41"/>
      <c r="G41"/>
      <c r="H41"/>
    </row>
    <row r="42" spans="2:8" s="10" customFormat="1" ht="12.5" x14ac:dyDescent="0.25">
      <c r="B42"/>
      <c r="G42"/>
      <c r="H42"/>
    </row>
    <row r="43" spans="2:8" s="10" customFormat="1" ht="12.5" x14ac:dyDescent="0.25">
      <c r="B43"/>
      <c r="G43"/>
      <c r="H43"/>
    </row>
    <row r="44" spans="2:8" s="10" customFormat="1" ht="12.5" x14ac:dyDescent="0.25">
      <c r="B44"/>
      <c r="G44"/>
      <c r="H44"/>
    </row>
    <row r="45" spans="2:8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5A9C9-385E-4D3F-9942-A636A26A30B9}">
  <sheetPr>
    <tabColor theme="9" tint="0.59999389629810485"/>
  </sheetPr>
  <dimension ref="B1:AH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4" width="4.26953125" style="10" customWidth="1"/>
    <col min="5" max="34" width="4.26953125" customWidth="1"/>
    <col min="35" max="35" width="9.26953125" bestFit="1" customWidth="1"/>
    <col min="36" max="40" width="9.26953125"/>
  </cols>
  <sheetData>
    <row r="1" spans="2:34" ht="21" customHeight="1" x14ac:dyDescent="0.25"/>
    <row r="2" spans="2:34" ht="6" customHeight="1" x14ac:dyDescent="0.3">
      <c r="B2" s="500" t="s">
        <v>95</v>
      </c>
      <c r="C2" s="533" t="s">
        <v>95</v>
      </c>
      <c r="D2" s="533"/>
      <c r="E2" s="533" t="s">
        <v>95</v>
      </c>
      <c r="F2" s="533"/>
      <c r="G2" s="533" t="s">
        <v>95</v>
      </c>
      <c r="H2" s="533"/>
      <c r="I2" s="533" t="s">
        <v>95</v>
      </c>
      <c r="J2" s="533"/>
      <c r="K2" s="501" t="s">
        <v>95</v>
      </c>
      <c r="L2" s="533"/>
      <c r="M2" s="533"/>
      <c r="N2" s="533"/>
      <c r="O2" s="533"/>
      <c r="P2" s="606"/>
      <c r="Q2" s="533"/>
      <c r="R2" s="606"/>
      <c r="S2" s="533"/>
      <c r="T2" s="533"/>
      <c r="U2" s="501"/>
      <c r="V2" s="533"/>
      <c r="W2" s="533"/>
      <c r="X2" s="533"/>
      <c r="Y2" s="501"/>
      <c r="Z2" s="501"/>
      <c r="AA2" s="606"/>
      <c r="AB2" s="606"/>
      <c r="AC2" s="606"/>
      <c r="AD2" s="533"/>
      <c r="AE2" s="501"/>
      <c r="AF2" s="606"/>
      <c r="AG2" s="606"/>
      <c r="AH2" s="606"/>
    </row>
    <row r="3" spans="2:34" ht="10.5" customHeight="1" x14ac:dyDescent="0.3">
      <c r="B3" s="679" t="s">
        <v>95</v>
      </c>
      <c r="C3" s="680" t="s">
        <v>95</v>
      </c>
      <c r="D3" s="681"/>
      <c r="E3" s="681"/>
      <c r="F3" s="681"/>
      <c r="G3" s="681"/>
      <c r="H3" s="681"/>
      <c r="I3" s="495"/>
      <c r="J3" s="495" t="s">
        <v>95</v>
      </c>
      <c r="K3" s="681"/>
      <c r="L3" s="681"/>
      <c r="M3" s="681"/>
      <c r="N3" s="681"/>
      <c r="O3" s="681"/>
      <c r="P3" s="495"/>
      <c r="Q3" s="495"/>
      <c r="R3" s="681"/>
      <c r="S3" s="681"/>
      <c r="T3" s="681"/>
      <c r="U3" s="681"/>
      <c r="V3" s="681"/>
      <c r="W3" s="495"/>
      <c r="X3" s="495"/>
      <c r="Y3" s="681"/>
      <c r="Z3" s="681"/>
      <c r="AA3" s="681"/>
      <c r="AB3" s="681"/>
      <c r="AC3" s="681"/>
      <c r="AD3" s="495"/>
      <c r="AE3" s="495"/>
      <c r="AF3" s="681"/>
      <c r="AG3" s="681"/>
      <c r="AH3" s="685"/>
    </row>
    <row r="4" spans="2:34" ht="15" customHeight="1" x14ac:dyDescent="0.3">
      <c r="B4" s="1126" t="s">
        <v>3</v>
      </c>
      <c r="C4" s="496" t="s">
        <v>95</v>
      </c>
      <c r="D4" s="498" t="s">
        <v>7</v>
      </c>
      <c r="E4" s="498" t="s">
        <v>8</v>
      </c>
      <c r="F4" s="498" t="s">
        <v>9</v>
      </c>
      <c r="G4" s="498" t="s">
        <v>10</v>
      </c>
      <c r="H4" s="498" t="s">
        <v>4</v>
      </c>
      <c r="I4" s="592" t="s">
        <v>5</v>
      </c>
      <c r="J4" s="622" t="s">
        <v>6</v>
      </c>
      <c r="K4" s="806" t="s">
        <v>7</v>
      </c>
      <c r="L4" s="659" t="s">
        <v>8</v>
      </c>
      <c r="M4" s="659" t="s">
        <v>9</v>
      </c>
      <c r="N4" s="659" t="s">
        <v>10</v>
      </c>
      <c r="O4" s="659" t="s">
        <v>4</v>
      </c>
      <c r="P4" s="743" t="s">
        <v>5</v>
      </c>
      <c r="Q4" s="744" t="s">
        <v>6</v>
      </c>
      <c r="R4" s="659" t="s">
        <v>7</v>
      </c>
      <c r="S4" s="659" t="s">
        <v>8</v>
      </c>
      <c r="T4" s="659" t="s">
        <v>9</v>
      </c>
      <c r="U4" s="659" t="s">
        <v>10</v>
      </c>
      <c r="V4" s="659" t="s">
        <v>4</v>
      </c>
      <c r="W4" s="700" t="s">
        <v>5</v>
      </c>
      <c r="X4" s="701" t="s">
        <v>6</v>
      </c>
      <c r="Y4" s="659" t="s">
        <v>7</v>
      </c>
      <c r="Z4" s="659" t="s">
        <v>8</v>
      </c>
      <c r="AA4" s="659" t="s">
        <v>9</v>
      </c>
      <c r="AB4" s="592" t="s">
        <v>10</v>
      </c>
      <c r="AC4" s="659" t="s">
        <v>4</v>
      </c>
      <c r="AD4" s="700" t="s">
        <v>5</v>
      </c>
      <c r="AE4" s="701" t="s">
        <v>6</v>
      </c>
      <c r="AF4" s="659" t="s">
        <v>7</v>
      </c>
      <c r="AG4" s="659" t="s">
        <v>8</v>
      </c>
      <c r="AH4" s="686" t="s">
        <v>9</v>
      </c>
    </row>
    <row r="5" spans="2:34" ht="13.5" customHeight="1" x14ac:dyDescent="0.3">
      <c r="B5" s="1126"/>
      <c r="C5" s="496" t="s">
        <v>95</v>
      </c>
      <c r="D5" s="497">
        <v>1</v>
      </c>
      <c r="E5" s="497">
        <v>2</v>
      </c>
      <c r="F5" s="497">
        <v>3</v>
      </c>
      <c r="G5" s="497">
        <v>4</v>
      </c>
      <c r="H5" s="497">
        <v>5</v>
      </c>
      <c r="I5" s="497">
        <v>6</v>
      </c>
      <c r="J5" s="504">
        <v>7</v>
      </c>
      <c r="K5" s="497">
        <v>8</v>
      </c>
      <c r="L5" s="497">
        <v>9</v>
      </c>
      <c r="M5" s="497">
        <v>10</v>
      </c>
      <c r="N5" s="497">
        <v>11</v>
      </c>
      <c r="O5" s="497">
        <v>12</v>
      </c>
      <c r="P5" s="497">
        <v>13</v>
      </c>
      <c r="Q5" s="497">
        <v>14</v>
      </c>
      <c r="R5" s="497">
        <v>15</v>
      </c>
      <c r="S5" s="497">
        <v>16</v>
      </c>
      <c r="T5" s="497">
        <v>17</v>
      </c>
      <c r="U5" s="497">
        <v>18</v>
      </c>
      <c r="V5" s="497">
        <v>19</v>
      </c>
      <c r="W5" s="497">
        <v>20</v>
      </c>
      <c r="X5" s="497">
        <v>21</v>
      </c>
      <c r="Y5" s="497">
        <v>22</v>
      </c>
      <c r="Z5" s="497">
        <v>23</v>
      </c>
      <c r="AA5" s="497">
        <v>24</v>
      </c>
      <c r="AB5" s="814">
        <v>25</v>
      </c>
      <c r="AC5" s="497">
        <v>26</v>
      </c>
      <c r="AD5" s="623">
        <v>27</v>
      </c>
      <c r="AE5" s="504">
        <v>28</v>
      </c>
      <c r="AF5" s="497">
        <v>29</v>
      </c>
      <c r="AG5" s="497">
        <v>30</v>
      </c>
      <c r="AH5" s="648">
        <v>31</v>
      </c>
    </row>
    <row r="6" spans="2:34" ht="15" customHeight="1" x14ac:dyDescent="0.3">
      <c r="B6" s="244" t="s">
        <v>97</v>
      </c>
      <c r="C6" s="478" t="s">
        <v>13</v>
      </c>
      <c r="D6" s="216" t="s">
        <v>14</v>
      </c>
      <c r="E6" s="216" t="s">
        <v>14</v>
      </c>
      <c r="F6" s="216" t="s">
        <v>14</v>
      </c>
      <c r="G6" s="216" t="s">
        <v>14</v>
      </c>
      <c r="H6" s="954" t="s">
        <v>53</v>
      </c>
      <c r="I6" s="283" t="s">
        <v>7</v>
      </c>
      <c r="J6" s="807" t="s">
        <v>7</v>
      </c>
      <c r="K6" s="812" t="s">
        <v>8</v>
      </c>
      <c r="L6" s="948" t="s">
        <v>8</v>
      </c>
      <c r="M6" s="948" t="s">
        <v>8</v>
      </c>
      <c r="N6" s="948" t="s">
        <v>8</v>
      </c>
      <c r="O6" s="949" t="s">
        <v>8</v>
      </c>
      <c r="P6" s="954" t="s">
        <v>53</v>
      </c>
      <c r="Q6" s="954" t="s">
        <v>53</v>
      </c>
      <c r="R6" s="649" t="s">
        <v>7</v>
      </c>
      <c r="S6" s="638" t="s">
        <v>7</v>
      </c>
      <c r="T6" s="638" t="s">
        <v>8</v>
      </c>
      <c r="U6" s="649" t="s">
        <v>8</v>
      </c>
      <c r="V6" s="639" t="s">
        <v>8</v>
      </c>
      <c r="W6" s="580" t="s">
        <v>7</v>
      </c>
      <c r="X6" s="204" t="s">
        <v>7</v>
      </c>
      <c r="Y6" s="638" t="s">
        <v>8</v>
      </c>
      <c r="Z6" s="638" t="s">
        <v>8</v>
      </c>
      <c r="AA6" s="663" t="s">
        <v>7</v>
      </c>
      <c r="AB6" s="812" t="s">
        <v>7</v>
      </c>
      <c r="AC6" s="639" t="s">
        <v>7</v>
      </c>
      <c r="AD6" s="966" t="s">
        <v>8</v>
      </c>
      <c r="AE6" s="205" t="s">
        <v>8</v>
      </c>
      <c r="AF6" s="216" t="s">
        <v>14</v>
      </c>
      <c r="AG6" s="216" t="s">
        <v>14</v>
      </c>
      <c r="AH6" s="216" t="s">
        <v>14</v>
      </c>
    </row>
    <row r="7" spans="2:34" ht="15" customHeight="1" x14ac:dyDescent="0.3">
      <c r="B7" s="244" t="s">
        <v>73</v>
      </c>
      <c r="C7" s="421" t="s">
        <v>18</v>
      </c>
      <c r="D7" s="224" t="s">
        <v>8</v>
      </c>
      <c r="E7" s="224" t="s">
        <v>8</v>
      </c>
      <c r="F7" s="273" t="s">
        <v>8</v>
      </c>
      <c r="G7" s="563" t="s">
        <v>8</v>
      </c>
      <c r="H7" s="654" t="s">
        <v>8</v>
      </c>
      <c r="I7" s="767" t="s">
        <v>53</v>
      </c>
      <c r="J7" s="954" t="s">
        <v>53</v>
      </c>
      <c r="K7" s="812" t="s">
        <v>7</v>
      </c>
      <c r="L7" s="603" t="s">
        <v>7</v>
      </c>
      <c r="M7" s="948" t="s">
        <v>8</v>
      </c>
      <c r="N7" s="948" t="s">
        <v>8</v>
      </c>
      <c r="O7" s="949" t="s">
        <v>8</v>
      </c>
      <c r="P7" s="566" t="s">
        <v>7</v>
      </c>
      <c r="Q7" s="576" t="s">
        <v>7</v>
      </c>
      <c r="R7" s="541" t="s">
        <v>8</v>
      </c>
      <c r="S7" s="224" t="s">
        <v>8</v>
      </c>
      <c r="T7" s="224" t="s">
        <v>7</v>
      </c>
      <c r="U7" s="541" t="s">
        <v>7</v>
      </c>
      <c r="V7" s="272" t="s">
        <v>7</v>
      </c>
      <c r="W7" s="691" t="s">
        <v>16</v>
      </c>
      <c r="X7" s="692" t="s">
        <v>16</v>
      </c>
      <c r="Y7" s="650" t="s">
        <v>22</v>
      </c>
      <c r="Z7" s="514" t="s">
        <v>22</v>
      </c>
      <c r="AA7" s="514" t="s">
        <v>22</v>
      </c>
      <c r="AB7" s="965" t="s">
        <v>22</v>
      </c>
      <c r="AC7" s="276" t="s">
        <v>53</v>
      </c>
      <c r="AD7" s="569" t="s">
        <v>7</v>
      </c>
      <c r="AE7" s="205" t="s">
        <v>7</v>
      </c>
      <c r="AF7" s="224" t="s">
        <v>8</v>
      </c>
      <c r="AG7" s="224" t="s">
        <v>8</v>
      </c>
      <c r="AH7" s="678" t="s">
        <v>8</v>
      </c>
    </row>
    <row r="8" spans="2:34" ht="15" customHeight="1" x14ac:dyDescent="0.3">
      <c r="B8" s="244" t="s">
        <v>100</v>
      </c>
      <c r="C8" s="421" t="s">
        <v>21</v>
      </c>
      <c r="D8" s="630" t="s">
        <v>7</v>
      </c>
      <c r="E8" s="421" t="s">
        <v>7</v>
      </c>
      <c r="F8" s="676" t="s">
        <v>8</v>
      </c>
      <c r="G8" s="677" t="s">
        <v>8</v>
      </c>
      <c r="H8" s="950" t="s">
        <v>8</v>
      </c>
      <c r="I8" s="283" t="s">
        <v>7</v>
      </c>
      <c r="J8" s="807" t="s">
        <v>7</v>
      </c>
      <c r="K8" s="699" t="s">
        <v>7</v>
      </c>
      <c r="L8" s="604" t="s">
        <v>8</v>
      </c>
      <c r="M8" s="226" t="s">
        <v>7</v>
      </c>
      <c r="N8" s="226" t="s">
        <v>7</v>
      </c>
      <c r="O8" s="603" t="s">
        <v>7</v>
      </c>
      <c r="P8" s="569" t="s">
        <v>8</v>
      </c>
      <c r="Q8" s="205" t="s">
        <v>8</v>
      </c>
      <c r="R8" s="651" t="s">
        <v>14</v>
      </c>
      <c r="S8" s="651" t="s">
        <v>14</v>
      </c>
      <c r="T8" s="651" t="s">
        <v>14</v>
      </c>
      <c r="U8" s="1079" t="s">
        <v>14</v>
      </c>
      <c r="V8" s="276" t="s">
        <v>53</v>
      </c>
      <c r="W8" s="566" t="s">
        <v>7</v>
      </c>
      <c r="X8" s="694" t="s">
        <v>7</v>
      </c>
      <c r="Y8" s="1004" t="s">
        <v>8</v>
      </c>
      <c r="Z8" s="1004" t="s">
        <v>8</v>
      </c>
      <c r="AA8" s="638" t="s">
        <v>8</v>
      </c>
      <c r="AB8" s="812" t="s">
        <v>7</v>
      </c>
      <c r="AC8" s="639" t="s">
        <v>8</v>
      </c>
      <c r="AD8" s="967" t="s">
        <v>53</v>
      </c>
      <c r="AE8" s="954" t="s">
        <v>53</v>
      </c>
      <c r="AF8" s="638" t="s">
        <v>7</v>
      </c>
      <c r="AG8" s="638" t="s">
        <v>7</v>
      </c>
      <c r="AH8" s="224" t="s">
        <v>8</v>
      </c>
    </row>
    <row r="9" spans="2:34" ht="15" customHeight="1" x14ac:dyDescent="0.3">
      <c r="B9" s="244" t="s">
        <v>66</v>
      </c>
      <c r="C9" s="421" t="s">
        <v>26</v>
      </c>
      <c r="D9" s="397" t="s">
        <v>8</v>
      </c>
      <c r="E9" s="538" t="s">
        <v>8</v>
      </c>
      <c r="F9" s="647" t="s">
        <v>7</v>
      </c>
      <c r="G9" s="646" t="s">
        <v>7</v>
      </c>
      <c r="H9" s="917" t="s">
        <v>7</v>
      </c>
      <c r="I9" s="283" t="s">
        <v>8</v>
      </c>
      <c r="J9" s="773" t="s">
        <v>8</v>
      </c>
      <c r="K9" s="283" t="s">
        <v>14</v>
      </c>
      <c r="L9" s="677" t="s">
        <v>14</v>
      </c>
      <c r="M9" s="676" t="s">
        <v>14</v>
      </c>
      <c r="N9" s="647" t="s">
        <v>14</v>
      </c>
      <c r="O9" s="954" t="s">
        <v>53</v>
      </c>
      <c r="P9" s="693" t="s">
        <v>7</v>
      </c>
      <c r="Q9" s="694" t="s">
        <v>7</v>
      </c>
      <c r="R9" s="678" t="s">
        <v>8</v>
      </c>
      <c r="S9" s="226" t="s">
        <v>8</v>
      </c>
      <c r="T9" s="226" t="s">
        <v>8</v>
      </c>
      <c r="U9" s="646" t="s">
        <v>8</v>
      </c>
      <c r="V9" s="273" t="s">
        <v>8</v>
      </c>
      <c r="W9" s="583" t="s">
        <v>6</v>
      </c>
      <c r="X9" s="1005" t="s">
        <v>6</v>
      </c>
      <c r="Y9" s="397" t="s">
        <v>7</v>
      </c>
      <c r="Z9" s="397" t="s">
        <v>7</v>
      </c>
      <c r="AA9" s="676" t="s">
        <v>8</v>
      </c>
      <c r="AB9" s="812" t="s">
        <v>8</v>
      </c>
      <c r="AC9" s="273" t="s">
        <v>8</v>
      </c>
      <c r="AD9" s="567" t="s">
        <v>7</v>
      </c>
      <c r="AE9" s="210" t="s">
        <v>7</v>
      </c>
      <c r="AF9" s="397" t="s">
        <v>8</v>
      </c>
      <c r="AG9" s="397" t="s">
        <v>8</v>
      </c>
      <c r="AH9" s="646" t="s">
        <v>7</v>
      </c>
    </row>
    <row r="10" spans="2:34" ht="17.25" customHeight="1" x14ac:dyDescent="0.3">
      <c r="B10" s="242" t="s">
        <v>90</v>
      </c>
      <c r="C10" s="478" t="s">
        <v>28</v>
      </c>
      <c r="D10" s="712" t="s">
        <v>7</v>
      </c>
      <c r="E10" s="984" t="s">
        <v>53</v>
      </c>
      <c r="F10" s="984" t="s">
        <v>53</v>
      </c>
      <c r="G10" s="1080" t="s">
        <v>14</v>
      </c>
      <c r="H10" s="952" t="s">
        <v>14</v>
      </c>
      <c r="I10" s="283" t="s">
        <v>19</v>
      </c>
      <c r="J10" s="808" t="s">
        <v>19</v>
      </c>
      <c r="K10" s="283" t="s">
        <v>7</v>
      </c>
      <c r="L10" s="664" t="s">
        <v>7</v>
      </c>
      <c r="M10" s="664" t="s">
        <v>7</v>
      </c>
      <c r="N10" s="1015" t="s">
        <v>19</v>
      </c>
      <c r="O10" s="664" t="s">
        <v>14</v>
      </c>
      <c r="P10" s="695" t="s">
        <v>14</v>
      </c>
      <c r="Q10" s="696" t="s">
        <v>14</v>
      </c>
      <c r="R10" s="671" t="s">
        <v>19</v>
      </c>
      <c r="S10" s="664" t="s">
        <v>19</v>
      </c>
      <c r="T10" s="666" t="s">
        <v>19</v>
      </c>
      <c r="U10" s="984" t="s">
        <v>53</v>
      </c>
      <c r="V10" s="666" t="s">
        <v>7</v>
      </c>
      <c r="W10" s="1002" t="s">
        <v>7</v>
      </c>
      <c r="X10" s="1006" t="s">
        <v>7</v>
      </c>
      <c r="Y10" s="727" t="s">
        <v>19</v>
      </c>
      <c r="Z10" s="727" t="s">
        <v>19</v>
      </c>
      <c r="AA10" s="1003" t="s">
        <v>14</v>
      </c>
      <c r="AB10" s="812" t="s">
        <v>19</v>
      </c>
      <c r="AC10" s="666" t="s">
        <v>19</v>
      </c>
      <c r="AD10" s="580" t="s">
        <v>7</v>
      </c>
      <c r="AE10" s="808" t="s">
        <v>7</v>
      </c>
      <c r="AF10" s="984" t="s">
        <v>53</v>
      </c>
      <c r="AG10" s="984" t="s">
        <v>53</v>
      </c>
      <c r="AH10" s="984" t="s">
        <v>53</v>
      </c>
    </row>
    <row r="11" spans="2:34" ht="16.5" customHeight="1" x14ac:dyDescent="0.3">
      <c r="B11" s="422" t="s">
        <v>91</v>
      </c>
      <c r="C11" s="421" t="s">
        <v>30</v>
      </c>
      <c r="D11" s="712" t="s">
        <v>53</v>
      </c>
      <c r="E11" s="660" t="s">
        <v>7</v>
      </c>
      <c r="F11" s="660" t="s">
        <v>7</v>
      </c>
      <c r="G11" s="652" t="s">
        <v>7</v>
      </c>
      <c r="H11" s="723" t="s">
        <v>14</v>
      </c>
      <c r="I11" s="283" t="s">
        <v>14</v>
      </c>
      <c r="J11" s="809" t="s">
        <v>14</v>
      </c>
      <c r="K11" s="283" t="s">
        <v>19</v>
      </c>
      <c r="L11" s="212" t="s">
        <v>19</v>
      </c>
      <c r="M11" s="212" t="s">
        <v>19</v>
      </c>
      <c r="N11" s="954" t="s">
        <v>53</v>
      </c>
      <c r="O11" s="1014" t="s">
        <v>19</v>
      </c>
      <c r="P11" s="566" t="s">
        <v>7</v>
      </c>
      <c r="Q11" s="576" t="s">
        <v>7</v>
      </c>
      <c r="R11" s="1079" t="s">
        <v>14</v>
      </c>
      <c r="S11" s="630" t="s">
        <v>14</v>
      </c>
      <c r="T11" s="630" t="s">
        <v>14</v>
      </c>
      <c r="U11" s="651" t="s">
        <v>19</v>
      </c>
      <c r="V11" s="578" t="s">
        <v>19</v>
      </c>
      <c r="W11" s="985" t="s">
        <v>7</v>
      </c>
      <c r="X11" s="1001" t="s">
        <v>7</v>
      </c>
      <c r="Y11" s="661" t="s">
        <v>6</v>
      </c>
      <c r="Z11" s="661" t="s">
        <v>6</v>
      </c>
      <c r="AA11" s="717" t="s">
        <v>6</v>
      </c>
      <c r="AB11" s="812" t="s">
        <v>7</v>
      </c>
      <c r="AC11" s="275" t="s">
        <v>14</v>
      </c>
      <c r="AD11" s="569" t="s">
        <v>19</v>
      </c>
      <c r="AE11" s="205" t="s">
        <v>19</v>
      </c>
      <c r="AF11" s="212" t="s">
        <v>7</v>
      </c>
      <c r="AG11" s="212" t="s">
        <v>7</v>
      </c>
      <c r="AH11" s="544" t="s">
        <v>7</v>
      </c>
    </row>
    <row r="12" spans="2:34" ht="15" customHeight="1" x14ac:dyDescent="0.3">
      <c r="B12" s="244" t="s">
        <v>92</v>
      </c>
      <c r="C12" s="421" t="s">
        <v>32</v>
      </c>
      <c r="D12" s="212" t="s">
        <v>19</v>
      </c>
      <c r="E12" s="212" t="s">
        <v>19</v>
      </c>
      <c r="F12" s="275" t="s">
        <v>19</v>
      </c>
      <c r="G12" s="954" t="s">
        <v>53</v>
      </c>
      <c r="H12" s="654" t="s">
        <v>7</v>
      </c>
      <c r="I12" s="283" t="s">
        <v>7</v>
      </c>
      <c r="J12" s="809" t="s">
        <v>7</v>
      </c>
      <c r="K12" s="283" t="s">
        <v>7</v>
      </c>
      <c r="L12" s="761" t="s">
        <v>4</v>
      </c>
      <c r="M12" s="761" t="s">
        <v>4</v>
      </c>
      <c r="N12" s="761" t="s">
        <v>4</v>
      </c>
      <c r="O12" s="761" t="s">
        <v>4</v>
      </c>
      <c r="P12" s="693" t="s">
        <v>7</v>
      </c>
      <c r="Q12" s="1071" t="s">
        <v>7</v>
      </c>
      <c r="R12" s="711" t="s">
        <v>53</v>
      </c>
      <c r="S12" s="711" t="s">
        <v>53</v>
      </c>
      <c r="T12" s="711" t="s">
        <v>53</v>
      </c>
      <c r="U12" s="651" t="s">
        <v>14</v>
      </c>
      <c r="V12" s="578" t="s">
        <v>14</v>
      </c>
      <c r="W12" s="569" t="s">
        <v>19</v>
      </c>
      <c r="X12" s="205" t="s">
        <v>19</v>
      </c>
      <c r="Y12" s="212" t="s">
        <v>7</v>
      </c>
      <c r="Z12" s="212" t="s">
        <v>7</v>
      </c>
      <c r="AA12" s="727" t="s">
        <v>19</v>
      </c>
      <c r="AB12" s="812" t="s">
        <v>7</v>
      </c>
      <c r="AC12" s="275" t="s">
        <v>14</v>
      </c>
      <c r="AD12" s="569" t="s">
        <v>14</v>
      </c>
      <c r="AE12" s="205" t="s">
        <v>14</v>
      </c>
      <c r="AF12" s="212" t="s">
        <v>19</v>
      </c>
      <c r="AG12" s="212" t="s">
        <v>19</v>
      </c>
      <c r="AH12" s="544" t="s">
        <v>19</v>
      </c>
    </row>
    <row r="13" spans="2:34" ht="15" customHeight="1" x14ac:dyDescent="0.3">
      <c r="B13" s="246" t="s">
        <v>93</v>
      </c>
      <c r="C13" s="634" t="s">
        <v>34</v>
      </c>
      <c r="D13" s="635" t="s">
        <v>14</v>
      </c>
      <c r="E13" s="633" t="s">
        <v>14</v>
      </c>
      <c r="F13" s="634" t="s">
        <v>14</v>
      </c>
      <c r="G13" s="746" t="s">
        <v>19</v>
      </c>
      <c r="H13" s="747" t="s">
        <v>19</v>
      </c>
      <c r="I13" s="283" t="s">
        <v>7</v>
      </c>
      <c r="J13" s="810" t="s">
        <v>7</v>
      </c>
      <c r="K13" s="767" t="s">
        <v>53</v>
      </c>
      <c r="L13" s="954" t="s">
        <v>53</v>
      </c>
      <c r="M13" s="954" t="s">
        <v>53</v>
      </c>
      <c r="N13" s="674" t="s">
        <v>14</v>
      </c>
      <c r="O13" s="745" t="s">
        <v>14</v>
      </c>
      <c r="P13" s="697" t="s">
        <v>19</v>
      </c>
      <c r="Q13" s="698" t="s">
        <v>19</v>
      </c>
      <c r="R13" s="688" t="s">
        <v>7</v>
      </c>
      <c r="S13" s="633" t="s">
        <v>7</v>
      </c>
      <c r="T13" s="633" t="s">
        <v>7</v>
      </c>
      <c r="U13" s="688" t="s">
        <v>7</v>
      </c>
      <c r="V13" s="634" t="s">
        <v>14</v>
      </c>
      <c r="W13" s="585" t="s">
        <v>14</v>
      </c>
      <c r="X13" s="208" t="s">
        <v>14</v>
      </c>
      <c r="Y13" s="761" t="s">
        <v>4</v>
      </c>
      <c r="Z13" s="761" t="s">
        <v>4</v>
      </c>
      <c r="AA13" s="761" t="s">
        <v>4</v>
      </c>
      <c r="AB13" s="1050" t="s">
        <v>6</v>
      </c>
      <c r="AC13" s="634" t="s">
        <v>7</v>
      </c>
      <c r="AD13" s="585" t="s">
        <v>7</v>
      </c>
      <c r="AE13" s="208" t="s">
        <v>7</v>
      </c>
      <c r="AF13" s="761" t="s">
        <v>4</v>
      </c>
      <c r="AG13" s="761" t="s">
        <v>4</v>
      </c>
      <c r="AH13" s="761" t="s">
        <v>4</v>
      </c>
    </row>
    <row r="14" spans="2:34" ht="16.149999999999999" customHeight="1" x14ac:dyDescent="0.25">
      <c r="B14" s="246" t="s">
        <v>55</v>
      </c>
      <c r="C14" s="207"/>
      <c r="D14" s="637"/>
      <c r="E14" s="637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637"/>
      <c r="AA14" s="637"/>
      <c r="AB14" s="637"/>
      <c r="AC14" s="637"/>
      <c r="AD14" s="637"/>
      <c r="AE14" s="637"/>
      <c r="AF14" s="637"/>
      <c r="AG14" s="637"/>
      <c r="AH14" s="637"/>
    </row>
    <row r="15" spans="2:34" ht="11.25" customHeight="1" x14ac:dyDescent="0.25">
      <c r="B15" s="4"/>
      <c r="F15" s="68"/>
    </row>
    <row r="16" spans="2:34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AC18" si="0">SUM(D19:D22)</f>
        <v>6</v>
      </c>
      <c r="E18" s="53">
        <f t="shared" si="0"/>
        <v>6</v>
      </c>
      <c r="F18" s="53">
        <f t="shared" si="0"/>
        <v>6</v>
      </c>
      <c r="G18" s="53">
        <f t="shared" si="0"/>
        <v>6</v>
      </c>
      <c r="H18" s="798">
        <f t="shared" si="0"/>
        <v>6</v>
      </c>
      <c r="I18" s="774">
        <f t="shared" si="0"/>
        <v>4</v>
      </c>
      <c r="J18" s="775">
        <f t="shared" si="0"/>
        <v>4</v>
      </c>
      <c r="K18" s="790">
        <f t="shared" si="0"/>
        <v>4</v>
      </c>
      <c r="L18" s="53">
        <f t="shared" si="0"/>
        <v>5</v>
      </c>
      <c r="M18" s="53">
        <f t="shared" si="0"/>
        <v>5</v>
      </c>
      <c r="N18" s="53">
        <f t="shared" si="0"/>
        <v>6</v>
      </c>
      <c r="O18" s="798">
        <f t="shared" si="0"/>
        <v>6</v>
      </c>
      <c r="P18" s="774">
        <f t="shared" si="0"/>
        <v>4</v>
      </c>
      <c r="Q18" s="775">
        <f t="shared" si="0"/>
        <v>4</v>
      </c>
      <c r="R18" s="790">
        <f t="shared" si="0"/>
        <v>6</v>
      </c>
      <c r="S18" s="53">
        <f t="shared" si="0"/>
        <v>6</v>
      </c>
      <c r="T18" s="53">
        <f t="shared" si="0"/>
        <v>6</v>
      </c>
      <c r="U18" s="53">
        <f t="shared" si="0"/>
        <v>6</v>
      </c>
      <c r="V18" s="798">
        <f t="shared" si="0"/>
        <v>6</v>
      </c>
      <c r="W18" s="774">
        <f t="shared" si="0"/>
        <v>4</v>
      </c>
      <c r="X18" s="775">
        <f t="shared" si="0"/>
        <v>4</v>
      </c>
      <c r="Y18" s="790">
        <f t="shared" si="0"/>
        <v>5</v>
      </c>
      <c r="Z18" s="53">
        <f t="shared" si="0"/>
        <v>5</v>
      </c>
      <c r="AA18" s="53">
        <f t="shared" si="0"/>
        <v>6</v>
      </c>
      <c r="AB18" s="53">
        <f t="shared" si="0"/>
        <v>4</v>
      </c>
      <c r="AC18" s="53">
        <f t="shared" si="0"/>
        <v>6</v>
      </c>
      <c r="AD18" s="53">
        <f>SUM(AD19:AD22)</f>
        <v>4</v>
      </c>
      <c r="AE18" s="53">
        <f>SUM(AE19:AE22)</f>
        <v>4</v>
      </c>
      <c r="AF18" s="53">
        <f t="shared" ref="AF18:AG18" si="1">SUM(AF19:AF22)</f>
        <v>5</v>
      </c>
      <c r="AG18" s="53">
        <f t="shared" si="1"/>
        <v>5</v>
      </c>
      <c r="AH18" s="53">
        <f>SUM(AH19:AH22)</f>
        <v>5</v>
      </c>
    </row>
    <row r="19" spans="2:34" ht="12.75" customHeight="1" x14ac:dyDescent="0.25">
      <c r="B19" s="4"/>
      <c r="C19" s="52" t="s">
        <v>8</v>
      </c>
      <c r="D19" s="81">
        <f t="shared" ref="D19:AF19" si="2">COUNTIFS(D$6:D$13,"M")+COUNTIFS(D$6:D$13,"MG")</f>
        <v>2</v>
      </c>
      <c r="E19" s="81">
        <f t="shared" si="2"/>
        <v>2</v>
      </c>
      <c r="F19" s="81">
        <f t="shared" si="2"/>
        <v>2</v>
      </c>
      <c r="G19" s="81">
        <f t="shared" si="2"/>
        <v>2</v>
      </c>
      <c r="H19" s="799">
        <f t="shared" si="2"/>
        <v>2</v>
      </c>
      <c r="I19" s="776">
        <f t="shared" si="2"/>
        <v>1</v>
      </c>
      <c r="J19" s="777">
        <f t="shared" si="2"/>
        <v>1</v>
      </c>
      <c r="K19" s="791">
        <f t="shared" si="2"/>
        <v>1</v>
      </c>
      <c r="L19" s="81">
        <f t="shared" si="2"/>
        <v>2</v>
      </c>
      <c r="M19" s="81">
        <f t="shared" si="2"/>
        <v>2</v>
      </c>
      <c r="N19" s="81">
        <f t="shared" si="2"/>
        <v>2</v>
      </c>
      <c r="O19" s="799">
        <f t="shared" si="2"/>
        <v>2</v>
      </c>
      <c r="P19" s="776">
        <f t="shared" si="2"/>
        <v>1</v>
      </c>
      <c r="Q19" s="777">
        <f t="shared" si="2"/>
        <v>1</v>
      </c>
      <c r="R19" s="791">
        <f t="shared" si="2"/>
        <v>2</v>
      </c>
      <c r="S19" s="81">
        <f t="shared" si="2"/>
        <v>2</v>
      </c>
      <c r="T19" s="81">
        <f t="shared" si="2"/>
        <v>2</v>
      </c>
      <c r="U19" s="81">
        <f t="shared" si="2"/>
        <v>2</v>
      </c>
      <c r="V19" s="799">
        <f t="shared" si="2"/>
        <v>2</v>
      </c>
      <c r="W19" s="776">
        <f t="shared" si="2"/>
        <v>1</v>
      </c>
      <c r="X19" s="777">
        <f t="shared" si="2"/>
        <v>1</v>
      </c>
      <c r="Y19" s="79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2</v>
      </c>
      <c r="AD19" s="81">
        <f t="shared" si="2"/>
        <v>1</v>
      </c>
      <c r="AE19" s="81">
        <f t="shared" si="2"/>
        <v>1</v>
      </c>
      <c r="AF19" s="81">
        <f t="shared" si="2"/>
        <v>2</v>
      </c>
      <c r="AG19" s="81">
        <f t="shared" ref="AG19:AH19" si="3">COUNTIFS(AG$6:AG$13,"M")+COUNTIFS(AG$6:AG$13,"MG")</f>
        <v>2</v>
      </c>
      <c r="AH19" s="81">
        <f t="shared" si="3"/>
        <v>2</v>
      </c>
    </row>
    <row r="20" spans="2:34" ht="12.75" customHeight="1" x14ac:dyDescent="0.25">
      <c r="B20" s="4"/>
      <c r="C20" s="52" t="s">
        <v>14</v>
      </c>
      <c r="D20" s="84">
        <f t="shared" ref="D20:AF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2</v>
      </c>
      <c r="H20" s="800">
        <f t="shared" si="4"/>
        <v>2</v>
      </c>
      <c r="I20" s="778">
        <f t="shared" si="4"/>
        <v>1</v>
      </c>
      <c r="J20" s="779">
        <f t="shared" si="4"/>
        <v>1</v>
      </c>
      <c r="K20" s="792">
        <f t="shared" si="4"/>
        <v>1</v>
      </c>
      <c r="L20" s="84">
        <f t="shared" si="4"/>
        <v>1</v>
      </c>
      <c r="M20" s="84">
        <f t="shared" si="4"/>
        <v>1</v>
      </c>
      <c r="N20" s="84">
        <f t="shared" si="4"/>
        <v>2</v>
      </c>
      <c r="O20" s="800">
        <f t="shared" si="4"/>
        <v>2</v>
      </c>
      <c r="P20" s="778">
        <f t="shared" si="4"/>
        <v>1</v>
      </c>
      <c r="Q20" s="779">
        <f t="shared" si="4"/>
        <v>1</v>
      </c>
      <c r="R20" s="792">
        <f t="shared" si="4"/>
        <v>2</v>
      </c>
      <c r="S20" s="84">
        <f t="shared" si="4"/>
        <v>2</v>
      </c>
      <c r="T20" s="84">
        <f t="shared" si="4"/>
        <v>2</v>
      </c>
      <c r="U20" s="84">
        <f t="shared" si="4"/>
        <v>2</v>
      </c>
      <c r="V20" s="800">
        <f t="shared" si="4"/>
        <v>2</v>
      </c>
      <c r="W20" s="778">
        <f t="shared" si="4"/>
        <v>1</v>
      </c>
      <c r="X20" s="779">
        <f t="shared" si="4"/>
        <v>1</v>
      </c>
      <c r="Y20" s="792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2</v>
      </c>
      <c r="AD20" s="84">
        <f t="shared" si="4"/>
        <v>1</v>
      </c>
      <c r="AE20" s="84">
        <f t="shared" si="4"/>
        <v>1</v>
      </c>
      <c r="AF20" s="84">
        <f t="shared" si="4"/>
        <v>1</v>
      </c>
      <c r="AG20" s="84">
        <f t="shared" ref="AG20:AH20" si="5">COUNTIFS(AG$6:AG$13,"T")+COUNTIFS(AG$6:AG$13,"TG")</f>
        <v>1</v>
      </c>
      <c r="AH20" s="84">
        <f t="shared" si="5"/>
        <v>1</v>
      </c>
    </row>
    <row r="21" spans="2:34" ht="12" customHeight="1" x14ac:dyDescent="0.25">
      <c r="C21" s="52" t="s">
        <v>19</v>
      </c>
      <c r="D21" s="87">
        <f t="shared" ref="D21:AF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01">
        <f t="shared" si="6"/>
        <v>1</v>
      </c>
      <c r="I21" s="780">
        <f t="shared" si="6"/>
        <v>1</v>
      </c>
      <c r="J21" s="781">
        <f t="shared" si="6"/>
        <v>1</v>
      </c>
      <c r="K21" s="793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01">
        <f t="shared" si="6"/>
        <v>1</v>
      </c>
      <c r="P21" s="780">
        <f t="shared" si="6"/>
        <v>1</v>
      </c>
      <c r="Q21" s="781">
        <f t="shared" si="6"/>
        <v>1</v>
      </c>
      <c r="R21" s="793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01">
        <f t="shared" si="6"/>
        <v>1</v>
      </c>
      <c r="W21" s="780">
        <f t="shared" si="6"/>
        <v>1</v>
      </c>
      <c r="X21" s="781">
        <f t="shared" si="6"/>
        <v>1</v>
      </c>
      <c r="Y21" s="793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si="6"/>
        <v>1</v>
      </c>
      <c r="AG21" s="87">
        <f t="shared" ref="AG21:AH21" si="7">COUNTIFS(AG$6:AG$13,"N")+COUNTIFS(AG$6:AG$13,"NG")</f>
        <v>1</v>
      </c>
      <c r="AH21" s="87">
        <f t="shared" si="7"/>
        <v>1</v>
      </c>
    </row>
    <row r="22" spans="2:34" ht="15" customHeight="1" x14ac:dyDescent="0.25">
      <c r="C22" s="52" t="s">
        <v>6</v>
      </c>
      <c r="D22" s="90">
        <f t="shared" ref="D22:AF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802">
        <f t="shared" si="8"/>
        <v>1</v>
      </c>
      <c r="I22" s="782">
        <f t="shared" si="8"/>
        <v>1</v>
      </c>
      <c r="J22" s="783">
        <f t="shared" si="8"/>
        <v>1</v>
      </c>
      <c r="K22" s="794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802">
        <f t="shared" si="8"/>
        <v>1</v>
      </c>
      <c r="P22" s="782">
        <f t="shared" si="8"/>
        <v>1</v>
      </c>
      <c r="Q22" s="783">
        <f t="shared" si="8"/>
        <v>1</v>
      </c>
      <c r="R22" s="794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1</v>
      </c>
      <c r="V22" s="802">
        <f t="shared" si="8"/>
        <v>1</v>
      </c>
      <c r="W22" s="782">
        <f t="shared" si="8"/>
        <v>1</v>
      </c>
      <c r="X22" s="783">
        <f t="shared" si="8"/>
        <v>1</v>
      </c>
      <c r="Y22" s="794">
        <f t="shared" si="8"/>
        <v>1</v>
      </c>
      <c r="Z22" s="90">
        <f t="shared" si="8"/>
        <v>1</v>
      </c>
      <c r="AA22" s="90">
        <f t="shared" si="8"/>
        <v>1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si="8"/>
        <v>1</v>
      </c>
      <c r="AG22" s="90">
        <f t="shared" ref="AG22:AH22" si="9">COUNTIFS(AG$6:AG$13,"D")+COUNTIFS(AG$6:AG$13,"DG")</f>
        <v>1</v>
      </c>
      <c r="AH22" s="90">
        <f t="shared" si="9"/>
        <v>1</v>
      </c>
    </row>
    <row r="23" spans="2:34" ht="14.25" customHeight="1" x14ac:dyDescent="0.25">
      <c r="C23" s="21" t="s">
        <v>7</v>
      </c>
      <c r="D23" s="92">
        <f t="shared" ref="D23:AF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2</v>
      </c>
      <c r="H23" s="803">
        <f t="shared" si="10"/>
        <v>2</v>
      </c>
      <c r="I23" s="784">
        <f t="shared" si="10"/>
        <v>4</v>
      </c>
      <c r="J23" s="785">
        <f t="shared" si="10"/>
        <v>4</v>
      </c>
      <c r="K23" s="795">
        <f t="shared" si="10"/>
        <v>4</v>
      </c>
      <c r="L23" s="92">
        <f t="shared" si="10"/>
        <v>2</v>
      </c>
      <c r="M23" s="92">
        <f t="shared" si="10"/>
        <v>2</v>
      </c>
      <c r="N23" s="92">
        <f t="shared" si="10"/>
        <v>1</v>
      </c>
      <c r="O23" s="803">
        <f t="shared" si="10"/>
        <v>1</v>
      </c>
      <c r="P23" s="784">
        <f t="shared" si="10"/>
        <v>4</v>
      </c>
      <c r="Q23" s="785">
        <f t="shared" si="10"/>
        <v>4</v>
      </c>
      <c r="R23" s="795">
        <f t="shared" si="10"/>
        <v>2</v>
      </c>
      <c r="S23" s="92">
        <f t="shared" si="10"/>
        <v>2</v>
      </c>
      <c r="T23" s="92">
        <f t="shared" si="10"/>
        <v>2</v>
      </c>
      <c r="U23" s="92">
        <f t="shared" si="10"/>
        <v>2</v>
      </c>
      <c r="V23" s="803">
        <f t="shared" si="10"/>
        <v>2</v>
      </c>
      <c r="W23" s="784">
        <f t="shared" si="10"/>
        <v>4</v>
      </c>
      <c r="X23" s="785">
        <f t="shared" si="10"/>
        <v>4</v>
      </c>
      <c r="Y23" s="795">
        <f t="shared" si="10"/>
        <v>2</v>
      </c>
      <c r="Z23" s="92">
        <f t="shared" si="10"/>
        <v>2</v>
      </c>
      <c r="AA23" s="92">
        <f t="shared" si="10"/>
        <v>1</v>
      </c>
      <c r="AB23" s="92">
        <f t="shared" si="10"/>
        <v>4</v>
      </c>
      <c r="AC23" s="92">
        <f t="shared" si="10"/>
        <v>2</v>
      </c>
      <c r="AD23" s="92">
        <f t="shared" si="10"/>
        <v>4</v>
      </c>
      <c r="AE23" s="92">
        <f t="shared" si="10"/>
        <v>4</v>
      </c>
      <c r="AF23" s="92">
        <f t="shared" si="10"/>
        <v>2</v>
      </c>
      <c r="AG23" s="92">
        <f t="shared" ref="AG23:AH23" si="11">COUNTIFS(AG$6:AG$13,"L")+COUNTIFS(AG$6:AG$13,"LG")</f>
        <v>2</v>
      </c>
      <c r="AH23" s="92">
        <f t="shared" si="11"/>
        <v>2</v>
      </c>
    </row>
    <row r="24" spans="2:34" ht="12.5" x14ac:dyDescent="0.25">
      <c r="C24" s="21" t="s">
        <v>94</v>
      </c>
      <c r="D24" s="180">
        <f>COUNTIFS(K$6:K$13,"MG")+COUNTIFS(K$6:K$13,"TG")+COUNTIFS(K$6:K$13,"LG")+COUNTIFS(K$6:K$13,"DG")</f>
        <v>1</v>
      </c>
      <c r="E24" s="180">
        <f>COUNTIFS(K$6:K$13,"MG")+COUNTIFS(K$6:K$13,"TG")+COUNTIFS(K$6:K$13,"LG")+COUNTIFS(K$6:K$13,"DG")</f>
        <v>1</v>
      </c>
      <c r="F24" s="180">
        <f>COUNTIFS(K$6:K$13,"MG")+COUNTIFS(K$6:K$13,"TG")+COUNTIFS(K$6:K$13,"LG")+COUNTIFS(K$6:K$13,"DG")</f>
        <v>1</v>
      </c>
      <c r="G24" s="180">
        <f>COUNTIFS(K$6:K$13,"MG")+COUNTIFS(K$6:K$13,"TG")+COUNTIFS(K$6:K$13,"LG")+COUNTIFS(K$6:K$13,"DG")</f>
        <v>1</v>
      </c>
      <c r="H24" s="804">
        <f>COUNTIFS(K$6:K$13,"MG")+COUNTIFS(K$6:K$13,"TG")+COUNTIFS(K$6:K$13,"LG")+COUNTIFS(K$6:K$13,"DG")</f>
        <v>1</v>
      </c>
      <c r="I24" s="786">
        <f>COUNTIFS(K$6:K$13,"MG")+COUNTIFS(K$6:K$13,"TG")+COUNTIFS(K$6:K$13,"LG")+COUNTIFS(K$6:K$13,"DG")</f>
        <v>1</v>
      </c>
      <c r="J24" s="787">
        <f>COUNTIFS(K$6:K$13,"MG")+COUNTIFS(K$6:K$13,"TG")+COUNTIFS(K$6:K$13,"LG")+COUNTIFS(K$6:K$13,"DG")</f>
        <v>1</v>
      </c>
      <c r="K24" s="796">
        <f>COUNTIFS(K$6:K$13,"MG")+COUNTIFS(K$6:K$13,"TG")+COUNTIFS(K$6:K$13,"LG")+COUNTIFS(K$6:K$13,"DG")</f>
        <v>1</v>
      </c>
      <c r="L24" s="180">
        <f>COUNTIFS(M$6:M$13,"MG")+COUNTIFS(M$6:M$13,"TG")+COUNTIFS(M$6:M$13,"LG")+COUNTIFS(M$6:M$13,"DG")</f>
        <v>1</v>
      </c>
      <c r="M24" s="180">
        <f>COUNTIFS(M$6:M$13,"MG")+COUNTIFS(M$6:M$13,"TG")+COUNTIFS(M$6:M$13,"LG")+COUNTIFS(M$6:M$13,"DG")</f>
        <v>1</v>
      </c>
      <c r="N24" s="180">
        <f t="shared" ref="N24:R24" si="12">COUNTIFS(N$6:N$13,"MG")+COUNTIFS(N$6:N$13,"TG")+COUNTIFS(N$6:N$13,"LG")+COUNTIFS(N$6:N$13,"DG")</f>
        <v>1</v>
      </c>
      <c r="O24" s="804">
        <f t="shared" ref="O24" si="13">COUNTIFS(P$6:P$13,"MG")+COUNTIFS(P$6:P$13,"TG")+COUNTIFS(P$6:P$13,"LG")+COUNTIFS(P$6:P$13,"DG")</f>
        <v>1</v>
      </c>
      <c r="P24" s="786">
        <f t="shared" ref="P24:Q24" si="14">COUNTIFS(P$6:P$13,"MG")+COUNTIFS(P$6:P$13,"TG")+COUNTIFS(P$6:P$13,"LG")+COUNTIFS(P$6:P$13,"DG")</f>
        <v>1</v>
      </c>
      <c r="Q24" s="787">
        <f t="shared" si="14"/>
        <v>1</v>
      </c>
      <c r="R24" s="796">
        <f t="shared" si="12"/>
        <v>1</v>
      </c>
      <c r="S24" s="180">
        <f t="shared" ref="S24" si="15">COUNTIFS(T$6:T$13,"MG")+COUNTIFS(T$6:T$13,"TG")+COUNTIFS(T$6:T$13,"LG")+COUNTIFS(T$6:T$13,"DG")</f>
        <v>1</v>
      </c>
      <c r="T24" s="180">
        <f t="shared" ref="T24:AH24" si="16">COUNTIFS(T$6:T$13,"MG")+COUNTIFS(T$6:T$13,"TG")+COUNTIFS(T$6:T$13,"LG")+COUNTIFS(T$6:T$13,"DG")</f>
        <v>1</v>
      </c>
      <c r="U24" s="180">
        <f t="shared" si="16"/>
        <v>1</v>
      </c>
      <c r="V24" s="804">
        <f t="shared" ref="V24" si="17">COUNTIFS(W$6:W$13,"MG")+COUNTIFS(W$6:W$13,"TG")+COUNTIFS(W$6:W$13,"LG")+COUNTIFS(W$6:W$13,"DG")</f>
        <v>1</v>
      </c>
      <c r="W24" s="786">
        <f t="shared" si="16"/>
        <v>1</v>
      </c>
      <c r="X24" s="787">
        <f t="shared" si="16"/>
        <v>1</v>
      </c>
      <c r="Y24" s="796">
        <f t="shared" ref="Y24" si="18">COUNTIFS(Z$6:Z$13,"MG")+COUNTIFS(Z$6:Z$13,"TG")+COUNTIFS(Z$6:Z$13,"LG")+COUNTIFS(Z$6:Z$13,"DG")</f>
        <v>1</v>
      </c>
      <c r="Z24" s="180">
        <f t="shared" si="16"/>
        <v>1</v>
      </c>
      <c r="AA24" s="180">
        <f t="shared" si="16"/>
        <v>1</v>
      </c>
      <c r="AB24" s="180">
        <f t="shared" ref="AB24" si="19">COUNTIFS(AC$6:AC$13,"MG")+COUNTIFS(AC$6:AC$13,"TG")+COUNTIFS(AC$6:AC$13,"LG")+COUNTIFS(AC$6:AC$13,"DG")</f>
        <v>1</v>
      </c>
      <c r="AC24" s="180">
        <f t="shared" si="16"/>
        <v>1</v>
      </c>
      <c r="AD24" s="180">
        <f t="shared" si="16"/>
        <v>1</v>
      </c>
      <c r="AE24" s="180">
        <f t="shared" si="16"/>
        <v>1</v>
      </c>
      <c r="AF24" s="180">
        <f t="shared" ref="AF24" si="20">COUNTIFS(AG$6:AG$13,"MG")+COUNTIFS(AG$6:AG$13,"TG")+COUNTIFS(AG$6:AG$13,"LG")+COUNTIFS(AG$6:AG$13,"DG")</f>
        <v>1</v>
      </c>
      <c r="AG24" s="180">
        <f t="shared" si="16"/>
        <v>1</v>
      </c>
      <c r="AH24" s="180">
        <f t="shared" si="16"/>
        <v>1</v>
      </c>
    </row>
    <row r="25" spans="2:34" ht="12.5" x14ac:dyDescent="0.25">
      <c r="C25" s="21" t="s">
        <v>4</v>
      </c>
      <c r="D25" s="94">
        <f t="shared" ref="D25:AF25" si="21">COUNTIFS(D$6:D$13,"V")</f>
        <v>0</v>
      </c>
      <c r="E25" s="94">
        <f t="shared" si="21"/>
        <v>0</v>
      </c>
      <c r="F25" s="94">
        <f t="shared" si="21"/>
        <v>0</v>
      </c>
      <c r="G25" s="94">
        <f t="shared" si="21"/>
        <v>0</v>
      </c>
      <c r="H25" s="805">
        <f t="shared" si="21"/>
        <v>0</v>
      </c>
      <c r="I25" s="788">
        <f t="shared" si="21"/>
        <v>0</v>
      </c>
      <c r="J25" s="789">
        <f t="shared" si="21"/>
        <v>0</v>
      </c>
      <c r="K25" s="797">
        <f t="shared" si="21"/>
        <v>0</v>
      </c>
      <c r="L25" s="94">
        <f t="shared" si="21"/>
        <v>1</v>
      </c>
      <c r="M25" s="94">
        <f t="shared" si="21"/>
        <v>1</v>
      </c>
      <c r="N25" s="94">
        <f t="shared" si="21"/>
        <v>1</v>
      </c>
      <c r="O25" s="805">
        <f t="shared" si="21"/>
        <v>1</v>
      </c>
      <c r="P25" s="788">
        <f t="shared" si="21"/>
        <v>0</v>
      </c>
      <c r="Q25" s="789">
        <f t="shared" si="21"/>
        <v>0</v>
      </c>
      <c r="R25" s="797">
        <f t="shared" si="21"/>
        <v>0</v>
      </c>
      <c r="S25" s="94">
        <f t="shared" si="21"/>
        <v>0</v>
      </c>
      <c r="T25" s="94">
        <f t="shared" si="21"/>
        <v>0</v>
      </c>
      <c r="U25" s="94">
        <f t="shared" si="21"/>
        <v>0</v>
      </c>
      <c r="V25" s="805">
        <f t="shared" si="21"/>
        <v>0</v>
      </c>
      <c r="W25" s="788">
        <f t="shared" si="21"/>
        <v>0</v>
      </c>
      <c r="X25" s="789">
        <f t="shared" si="21"/>
        <v>0</v>
      </c>
      <c r="Y25" s="797">
        <f t="shared" si="21"/>
        <v>1</v>
      </c>
      <c r="Z25" s="94">
        <f t="shared" si="21"/>
        <v>1</v>
      </c>
      <c r="AA25" s="94">
        <f t="shared" si="21"/>
        <v>1</v>
      </c>
      <c r="AB25" s="94">
        <f t="shared" si="21"/>
        <v>0</v>
      </c>
      <c r="AC25" s="94">
        <f t="shared" si="21"/>
        <v>0</v>
      </c>
      <c r="AD25" s="94">
        <f t="shared" si="21"/>
        <v>0</v>
      </c>
      <c r="AE25" s="94">
        <f t="shared" si="21"/>
        <v>0</v>
      </c>
      <c r="AF25" s="94">
        <f t="shared" si="21"/>
        <v>1</v>
      </c>
      <c r="AG25" s="94">
        <f t="shared" ref="AG25:AH25" si="22">COUNTIFS(AG$6:AG$13,"V")</f>
        <v>1</v>
      </c>
      <c r="AH25" s="94">
        <f t="shared" si="22"/>
        <v>1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6" ht="12.5" x14ac:dyDescent="0.25"/>
    <row r="34" spans="2:6" s="10" customFormat="1" ht="12.5" x14ac:dyDescent="0.25">
      <c r="B34"/>
      <c r="E34"/>
      <c r="F34"/>
    </row>
    <row r="35" spans="2:6" s="10" customFormat="1" ht="12.5" x14ac:dyDescent="0.25">
      <c r="B35"/>
      <c r="E35"/>
      <c r="F35"/>
    </row>
    <row r="36" spans="2:6" s="10" customFormat="1" ht="12.5" x14ac:dyDescent="0.25">
      <c r="B36"/>
      <c r="E36"/>
      <c r="F36"/>
    </row>
    <row r="37" spans="2:6" s="10" customFormat="1" ht="12.5" x14ac:dyDescent="0.25">
      <c r="B37"/>
      <c r="E37"/>
      <c r="F37"/>
    </row>
    <row r="38" spans="2:6" s="10" customFormat="1" ht="12.5" x14ac:dyDescent="0.25">
      <c r="B38"/>
      <c r="E38"/>
      <c r="F38"/>
    </row>
    <row r="39" spans="2:6" s="10" customFormat="1" ht="12.5" x14ac:dyDescent="0.25">
      <c r="B39"/>
      <c r="E39"/>
      <c r="F39"/>
    </row>
    <row r="40" spans="2:6" s="10" customFormat="1" ht="12.5" x14ac:dyDescent="0.25">
      <c r="B40"/>
      <c r="E40"/>
      <c r="F40"/>
    </row>
    <row r="41" spans="2:6" s="10" customFormat="1" ht="12.5" x14ac:dyDescent="0.25">
      <c r="B41"/>
      <c r="E41"/>
      <c r="F41"/>
    </row>
    <row r="42" spans="2:6" s="10" customFormat="1" ht="12.5" x14ac:dyDescent="0.25">
      <c r="B42"/>
      <c r="E42"/>
      <c r="F42"/>
    </row>
    <row r="43" spans="2:6" s="10" customFormat="1" ht="12.5" x14ac:dyDescent="0.25">
      <c r="B43"/>
      <c r="E43"/>
      <c r="F43"/>
    </row>
    <row r="44" spans="2:6" s="10" customFormat="1" ht="12.5" x14ac:dyDescent="0.25">
      <c r="B44"/>
      <c r="E44"/>
      <c r="F44"/>
    </row>
    <row r="45" spans="2:6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E04CA-FCA1-4E0A-9AD8-4C777B6FE3C6}">
  <sheetPr>
    <tabColor theme="9" tint="0.59999389629810485"/>
  </sheetPr>
  <dimension ref="B1:AJ45"/>
  <sheetViews>
    <sheetView showGridLines="0" tabSelected="1" zoomScale="115" zoomScaleNormal="115" workbookViewId="0">
      <pane xSplit="3" ySplit="5" topLeftCell="R6" activePane="bottomRight" state="frozen"/>
      <selection pane="topRight" activeCell="D1" sqref="D1"/>
      <selection pane="bottomLeft" activeCell="A6" sqref="A6"/>
      <selection pane="bottomRight" activeCell="V12" sqref="V12:X12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34" width="4.26953125" customWidth="1"/>
    <col min="35" max="35" width="9.26953125" bestFit="1" customWidth="1"/>
    <col min="36" max="40" width="9.1796875"/>
  </cols>
  <sheetData>
    <row r="1" spans="2:36" ht="21" customHeight="1" x14ac:dyDescent="0.25"/>
    <row r="2" spans="2:36" ht="6" customHeight="1" x14ac:dyDescent="0.3">
      <c r="B2" s="500" t="s">
        <v>95</v>
      </c>
      <c r="C2" s="533" t="s">
        <v>95</v>
      </c>
      <c r="D2" s="533" t="s">
        <v>95</v>
      </c>
      <c r="E2" s="533"/>
      <c r="F2" s="533" t="s">
        <v>95</v>
      </c>
      <c r="G2" s="533"/>
      <c r="H2" s="501" t="s">
        <v>95</v>
      </c>
      <c r="I2" s="533"/>
      <c r="J2" s="533"/>
      <c r="K2" s="533"/>
      <c r="L2" s="533"/>
      <c r="M2" s="606"/>
      <c r="N2" s="533"/>
      <c r="O2" s="606"/>
      <c r="P2" s="533"/>
      <c r="Q2" s="533"/>
      <c r="R2" s="501"/>
      <c r="S2" s="533"/>
      <c r="T2" s="533"/>
      <c r="U2" s="533"/>
      <c r="V2" s="501"/>
      <c r="W2" s="501"/>
      <c r="X2" s="606"/>
      <c r="Y2" s="606"/>
      <c r="Z2" s="606"/>
      <c r="AA2" s="533"/>
      <c r="AB2" s="501"/>
      <c r="AC2" s="606"/>
      <c r="AD2" s="606"/>
      <c r="AE2" s="606"/>
      <c r="AF2" s="533"/>
      <c r="AG2" s="533"/>
      <c r="AH2" s="501"/>
    </row>
    <row r="3" spans="2:36" ht="10.5" customHeight="1" x14ac:dyDescent="0.3">
      <c r="B3" s="679" t="s">
        <v>95</v>
      </c>
      <c r="C3" s="680" t="s">
        <v>95</v>
      </c>
      <c r="D3" s="495"/>
      <c r="E3" s="681"/>
      <c r="F3" s="495"/>
      <c r="G3" s="495" t="s">
        <v>95</v>
      </c>
      <c r="H3" s="681"/>
      <c r="I3" s="495"/>
      <c r="J3" s="681"/>
      <c r="K3" s="681"/>
      <c r="L3" s="681"/>
      <c r="M3" s="495"/>
      <c r="N3" s="495"/>
      <c r="O3" s="681"/>
      <c r="P3" s="681"/>
      <c r="Q3" s="681"/>
      <c r="R3" s="681"/>
      <c r="S3" s="681"/>
      <c r="T3" s="495"/>
      <c r="U3" s="495"/>
      <c r="V3" s="681"/>
      <c r="W3" s="681"/>
      <c r="X3" s="681"/>
      <c r="Y3" s="681"/>
      <c r="Z3" s="681"/>
      <c r="AA3" s="495"/>
      <c r="AB3" s="495"/>
      <c r="AC3" s="681"/>
      <c r="AD3" s="681"/>
      <c r="AE3" s="681"/>
      <c r="AF3" s="681"/>
      <c r="AG3" s="681"/>
      <c r="AH3" s="685"/>
    </row>
    <row r="4" spans="2:36" ht="15" customHeight="1" x14ac:dyDescent="0.3">
      <c r="B4" s="1127" t="s">
        <v>3</v>
      </c>
      <c r="C4" s="496" t="s">
        <v>95</v>
      </c>
      <c r="D4" s="860" t="s">
        <v>10</v>
      </c>
      <c r="E4" s="498" t="s">
        <v>4</v>
      </c>
      <c r="F4" s="743" t="s">
        <v>5</v>
      </c>
      <c r="G4" s="622" t="s">
        <v>6</v>
      </c>
      <c r="H4" s="659" t="s">
        <v>7</v>
      </c>
      <c r="I4" s="997" t="s">
        <v>8</v>
      </c>
      <c r="J4" s="659" t="s">
        <v>9</v>
      </c>
      <c r="K4" s="659" t="s">
        <v>10</v>
      </c>
      <c r="L4" s="659" t="s">
        <v>4</v>
      </c>
      <c r="M4" s="743" t="s">
        <v>5</v>
      </c>
      <c r="N4" s="744" t="s">
        <v>6</v>
      </c>
      <c r="O4" s="659" t="s">
        <v>7</v>
      </c>
      <c r="P4" s="659" t="s">
        <v>8</v>
      </c>
      <c r="Q4" s="659" t="s">
        <v>9</v>
      </c>
      <c r="R4" s="659" t="s">
        <v>10</v>
      </c>
      <c r="S4" s="659" t="s">
        <v>4</v>
      </c>
      <c r="T4" s="700" t="s">
        <v>5</v>
      </c>
      <c r="U4" s="701" t="s">
        <v>6</v>
      </c>
      <c r="V4" s="659" t="s">
        <v>7</v>
      </c>
      <c r="W4" s="659" t="s">
        <v>8</v>
      </c>
      <c r="X4" s="659" t="s">
        <v>9</v>
      </c>
      <c r="Y4" s="659" t="s">
        <v>10</v>
      </c>
      <c r="Z4" s="659" t="s">
        <v>4</v>
      </c>
      <c r="AA4" s="700" t="s">
        <v>5</v>
      </c>
      <c r="AB4" s="701" t="s">
        <v>6</v>
      </c>
      <c r="AC4" s="659" t="s">
        <v>7</v>
      </c>
      <c r="AD4" s="659" t="s">
        <v>8</v>
      </c>
      <c r="AE4" s="659" t="s">
        <v>9</v>
      </c>
      <c r="AF4" s="659" t="s">
        <v>10</v>
      </c>
      <c r="AG4" s="659" t="s">
        <v>4</v>
      </c>
      <c r="AH4" s="608" t="s">
        <v>5</v>
      </c>
    </row>
    <row r="5" spans="2:36" ht="13.5" customHeight="1" x14ac:dyDescent="0.3">
      <c r="B5" s="1128"/>
      <c r="C5" s="979" t="s">
        <v>95</v>
      </c>
      <c r="D5" s="995">
        <v>1</v>
      </c>
      <c r="E5" s="980">
        <v>2</v>
      </c>
      <c r="F5" s="989">
        <v>3</v>
      </c>
      <c r="G5" s="504">
        <v>4</v>
      </c>
      <c r="H5" s="497">
        <v>5</v>
      </c>
      <c r="I5" s="995">
        <v>6</v>
      </c>
      <c r="J5" s="980">
        <v>7</v>
      </c>
      <c r="K5" s="980">
        <v>8</v>
      </c>
      <c r="L5" s="980">
        <v>9</v>
      </c>
      <c r="M5" s="989">
        <v>10</v>
      </c>
      <c r="N5" s="981">
        <v>11</v>
      </c>
      <c r="O5" s="980">
        <v>12</v>
      </c>
      <c r="P5" s="980">
        <v>13</v>
      </c>
      <c r="Q5" s="980">
        <v>14</v>
      </c>
      <c r="R5" s="980">
        <v>15</v>
      </c>
      <c r="S5" s="980">
        <v>16</v>
      </c>
      <c r="T5" s="989">
        <v>17</v>
      </c>
      <c r="U5" s="981">
        <v>18</v>
      </c>
      <c r="V5" s="980">
        <v>19</v>
      </c>
      <c r="W5" s="980">
        <v>20</v>
      </c>
      <c r="X5" s="980">
        <v>21</v>
      </c>
      <c r="Y5" s="497">
        <v>22</v>
      </c>
      <c r="Z5" s="497">
        <v>23</v>
      </c>
      <c r="AA5" s="989">
        <v>24</v>
      </c>
      <c r="AB5" s="981">
        <v>25</v>
      </c>
      <c r="AC5" s="980">
        <v>26</v>
      </c>
      <c r="AD5" s="980">
        <v>27</v>
      </c>
      <c r="AE5" s="980">
        <v>28</v>
      </c>
      <c r="AF5" s="980">
        <v>29</v>
      </c>
      <c r="AG5" s="980">
        <v>30</v>
      </c>
      <c r="AH5" s="981">
        <v>31</v>
      </c>
    </row>
    <row r="6" spans="2:36" ht="15" customHeight="1" x14ac:dyDescent="0.3">
      <c r="B6" s="244" t="s">
        <v>97</v>
      </c>
      <c r="C6" s="421" t="s">
        <v>13</v>
      </c>
      <c r="D6" s="283" t="s">
        <v>7</v>
      </c>
      <c r="E6" s="583" t="s">
        <v>6</v>
      </c>
      <c r="F6" s="985" t="s">
        <v>7</v>
      </c>
      <c r="G6" s="576" t="s">
        <v>7</v>
      </c>
      <c r="H6" s="603" t="s">
        <v>8</v>
      </c>
      <c r="I6" s="280" t="s">
        <v>8</v>
      </c>
      <c r="J6" s="953" t="s">
        <v>8</v>
      </c>
      <c r="K6" s="948" t="s">
        <v>8</v>
      </c>
      <c r="L6" s="949" t="s">
        <v>8</v>
      </c>
      <c r="M6" s="982" t="s">
        <v>6</v>
      </c>
      <c r="N6" s="983" t="s">
        <v>6</v>
      </c>
      <c r="O6" s="541" t="s">
        <v>7</v>
      </c>
      <c r="P6" s="224" t="s">
        <v>7</v>
      </c>
      <c r="Q6" s="224" t="s">
        <v>8</v>
      </c>
      <c r="R6" s="541" t="s">
        <v>8</v>
      </c>
      <c r="S6" s="272" t="s">
        <v>8</v>
      </c>
      <c r="T6" s="569" t="s">
        <v>7</v>
      </c>
      <c r="U6" s="205" t="s">
        <v>7</v>
      </c>
      <c r="V6" s="224" t="s">
        <v>8</v>
      </c>
      <c r="W6" s="224" t="s">
        <v>8</v>
      </c>
      <c r="X6" s="949" t="s">
        <v>7</v>
      </c>
      <c r="Y6" s="563" t="s">
        <v>7</v>
      </c>
      <c r="Z6" s="563" t="s">
        <v>7</v>
      </c>
      <c r="AA6" s="205" t="s">
        <v>8</v>
      </c>
      <c r="AB6" s="205" t="s">
        <v>8</v>
      </c>
      <c r="AC6" s="216" t="s">
        <v>14</v>
      </c>
      <c r="AD6" s="578" t="s">
        <v>14</v>
      </c>
      <c r="AE6" s="951" t="s">
        <v>14</v>
      </c>
      <c r="AF6" s="951" t="s">
        <v>14</v>
      </c>
      <c r="AG6" s="984" t="s">
        <v>6</v>
      </c>
      <c r="AH6" s="211" t="s">
        <v>7</v>
      </c>
    </row>
    <row r="7" spans="2:36" ht="15" customHeight="1" x14ac:dyDescent="0.3">
      <c r="B7" s="244" t="s">
        <v>73</v>
      </c>
      <c r="C7" s="421" t="s">
        <v>18</v>
      </c>
      <c r="D7" s="283" t="s">
        <v>7</v>
      </c>
      <c r="E7" s="603" t="s">
        <v>8</v>
      </c>
      <c r="F7" s="990" t="s">
        <v>53</v>
      </c>
      <c r="G7" s="954" t="s">
        <v>53</v>
      </c>
      <c r="H7" s="998" t="s">
        <v>23</v>
      </c>
      <c r="I7" s="965" t="s">
        <v>23</v>
      </c>
      <c r="J7" s="968" t="s">
        <v>16</v>
      </c>
      <c r="K7" s="958" t="s">
        <v>16</v>
      </c>
      <c r="L7" s="956" t="s">
        <v>16</v>
      </c>
      <c r="M7" s="566" t="s">
        <v>7</v>
      </c>
      <c r="N7" s="576" t="s">
        <v>7</v>
      </c>
      <c r="O7" s="541" t="s">
        <v>8</v>
      </c>
      <c r="P7" s="224" t="s">
        <v>8</v>
      </c>
      <c r="Q7" s="224" t="s">
        <v>7</v>
      </c>
      <c r="R7" s="541" t="s">
        <v>7</v>
      </c>
      <c r="S7" s="272" t="s">
        <v>7</v>
      </c>
      <c r="T7" s="691" t="s">
        <v>16</v>
      </c>
      <c r="U7" s="692" t="s">
        <v>16</v>
      </c>
      <c r="V7" s="650" t="s">
        <v>22</v>
      </c>
      <c r="W7" s="514" t="s">
        <v>22</v>
      </c>
      <c r="X7" s="1010" t="s">
        <v>22</v>
      </c>
      <c r="Y7" s="627" t="s">
        <v>22</v>
      </c>
      <c r="Z7" s="711" t="s">
        <v>53</v>
      </c>
      <c r="AA7" s="211" t="s">
        <v>7</v>
      </c>
      <c r="AB7" s="205" t="s">
        <v>7</v>
      </c>
      <c r="AC7" s="224" t="s">
        <v>8</v>
      </c>
      <c r="AD7" s="272" t="s">
        <v>8</v>
      </c>
      <c r="AE7" s="563" t="s">
        <v>8</v>
      </c>
      <c r="AF7" s="563" t="s">
        <v>8</v>
      </c>
      <c r="AG7" s="563" t="s">
        <v>8</v>
      </c>
      <c r="AH7" s="1013" t="s">
        <v>53</v>
      </c>
    </row>
    <row r="8" spans="2:36" ht="15" customHeight="1" x14ac:dyDescent="0.3">
      <c r="B8" s="244" t="s">
        <v>100</v>
      </c>
      <c r="C8" s="421" t="s">
        <v>21</v>
      </c>
      <c r="D8" s="602" t="s">
        <v>16</v>
      </c>
      <c r="E8" s="900" t="s">
        <v>16</v>
      </c>
      <c r="F8" s="986" t="s">
        <v>7</v>
      </c>
      <c r="G8" s="576" t="s">
        <v>7</v>
      </c>
      <c r="H8" s="224" t="s">
        <v>8</v>
      </c>
      <c r="I8" s="283" t="s">
        <v>7</v>
      </c>
      <c r="J8" s="226" t="s">
        <v>7</v>
      </c>
      <c r="K8" s="226" t="s">
        <v>7</v>
      </c>
      <c r="L8" s="603" t="s">
        <v>7</v>
      </c>
      <c r="M8" s="691" t="s">
        <v>16</v>
      </c>
      <c r="N8" s="692" t="s">
        <v>16</v>
      </c>
      <c r="O8" s="650" t="s">
        <v>22</v>
      </c>
      <c r="P8" s="514" t="s">
        <v>22</v>
      </c>
      <c r="Q8" s="514" t="s">
        <v>22</v>
      </c>
      <c r="R8" s="650" t="s">
        <v>22</v>
      </c>
      <c r="S8" s="276" t="s">
        <v>53</v>
      </c>
      <c r="T8" s="566" t="s">
        <v>7</v>
      </c>
      <c r="U8" s="576" t="s">
        <v>7</v>
      </c>
      <c r="V8" s="638" t="s">
        <v>8</v>
      </c>
      <c r="W8" s="638" t="s">
        <v>8</v>
      </c>
      <c r="X8" s="639" t="s">
        <v>8</v>
      </c>
      <c r="Y8" s="676" t="s">
        <v>7</v>
      </c>
      <c r="Z8" s="676" t="s">
        <v>8</v>
      </c>
      <c r="AA8" s="1013" t="s">
        <v>53</v>
      </c>
      <c r="AB8" s="954" t="s">
        <v>53</v>
      </c>
      <c r="AC8" s="968" t="s">
        <v>23</v>
      </c>
      <c r="AD8" s="556" t="s">
        <v>23</v>
      </c>
      <c r="AE8" s="627" t="s">
        <v>16</v>
      </c>
      <c r="AF8" s="627" t="s">
        <v>16</v>
      </c>
      <c r="AG8" s="627" t="s">
        <v>16</v>
      </c>
      <c r="AH8" s="227" t="s">
        <v>7</v>
      </c>
    </row>
    <row r="9" spans="2:36" ht="15" customHeight="1" thickBot="1" x14ac:dyDescent="0.35">
      <c r="B9" s="244" t="s">
        <v>66</v>
      </c>
      <c r="C9" s="421" t="s">
        <v>26</v>
      </c>
      <c r="D9" s="283" t="s">
        <v>7</v>
      </c>
      <c r="E9" s="603" t="s">
        <v>7</v>
      </c>
      <c r="F9" s="986" t="s">
        <v>8</v>
      </c>
      <c r="G9" s="576" t="s">
        <v>8</v>
      </c>
      <c r="H9" s="603" t="s">
        <v>14</v>
      </c>
      <c r="I9" s="811" t="s">
        <v>14</v>
      </c>
      <c r="J9" s="677" t="s">
        <v>14</v>
      </c>
      <c r="K9" s="676" t="s">
        <v>14</v>
      </c>
      <c r="L9" s="276" t="s">
        <v>6</v>
      </c>
      <c r="M9" s="693" t="s">
        <v>7</v>
      </c>
      <c r="N9" s="694" t="s">
        <v>7</v>
      </c>
      <c r="O9" s="678" t="s">
        <v>8</v>
      </c>
      <c r="P9" s="226" t="s">
        <v>8</v>
      </c>
      <c r="Q9" s="226" t="s">
        <v>8</v>
      </c>
      <c r="R9" s="678" t="s">
        <v>8</v>
      </c>
      <c r="S9" s="1046" t="s">
        <v>8</v>
      </c>
      <c r="T9" s="583" t="s">
        <v>6</v>
      </c>
      <c r="U9" s="584" t="s">
        <v>6</v>
      </c>
      <c r="V9" s="226" t="s">
        <v>7</v>
      </c>
      <c r="W9" s="226" t="s">
        <v>7</v>
      </c>
      <c r="X9" s="950" t="s">
        <v>8</v>
      </c>
      <c r="Y9" s="647" t="s">
        <v>8</v>
      </c>
      <c r="Z9" s="647" t="s">
        <v>8</v>
      </c>
      <c r="AA9" s="227" t="s">
        <v>7</v>
      </c>
      <c r="AB9" s="210" t="s">
        <v>7</v>
      </c>
      <c r="AC9" s="226" t="s">
        <v>8</v>
      </c>
      <c r="AD9" s="643" t="s">
        <v>8</v>
      </c>
      <c r="AE9" s="563" t="s">
        <v>7</v>
      </c>
      <c r="AF9" s="647" t="s">
        <v>7</v>
      </c>
      <c r="AG9" s="647" t="s">
        <v>7</v>
      </c>
      <c r="AH9" s="1047" t="s">
        <v>8</v>
      </c>
    </row>
    <row r="10" spans="2:36" ht="17.25" customHeight="1" thickBot="1" x14ac:dyDescent="0.35">
      <c r="B10" s="242" t="s">
        <v>90</v>
      </c>
      <c r="C10" s="478" t="s">
        <v>28</v>
      </c>
      <c r="D10" s="283" t="s">
        <v>14</v>
      </c>
      <c r="E10" s="996" t="s">
        <v>14</v>
      </c>
      <c r="F10" s="987" t="s">
        <v>19</v>
      </c>
      <c r="G10" s="576" t="s">
        <v>19</v>
      </c>
      <c r="H10" s="1008" t="s">
        <v>6</v>
      </c>
      <c r="I10" s="811" t="s">
        <v>7</v>
      </c>
      <c r="J10" s="664" t="s">
        <v>7</v>
      </c>
      <c r="K10" s="664" t="s">
        <v>7</v>
      </c>
      <c r="L10" s="666" t="s">
        <v>14</v>
      </c>
      <c r="M10" s="695" t="s">
        <v>14</v>
      </c>
      <c r="N10" s="696" t="s">
        <v>14</v>
      </c>
      <c r="O10" s="671" t="s">
        <v>19</v>
      </c>
      <c r="P10" s="664" t="s">
        <v>19</v>
      </c>
      <c r="Q10" s="664" t="s">
        <v>19</v>
      </c>
      <c r="R10" s="687" t="s">
        <v>6</v>
      </c>
      <c r="S10" s="1009" t="s">
        <v>19</v>
      </c>
      <c r="T10" s="580" t="s">
        <v>7</v>
      </c>
      <c r="U10" s="204" t="s">
        <v>7</v>
      </c>
      <c r="V10" s="667" t="s">
        <v>14</v>
      </c>
      <c r="W10" s="667" t="s">
        <v>14</v>
      </c>
      <c r="X10" s="667" t="s">
        <v>14</v>
      </c>
      <c r="Y10" s="924" t="s">
        <v>19</v>
      </c>
      <c r="Z10" s="924" t="s">
        <v>19</v>
      </c>
      <c r="AA10" s="737" t="s">
        <v>7</v>
      </c>
      <c r="AB10" s="204" t="s">
        <v>7</v>
      </c>
      <c r="AC10" s="669" t="s">
        <v>6</v>
      </c>
      <c r="AD10" s="597" t="s">
        <v>6</v>
      </c>
      <c r="AE10" s="661" t="s">
        <v>6</v>
      </c>
      <c r="AF10" s="951" t="s">
        <v>14</v>
      </c>
      <c r="AG10" s="951" t="s">
        <v>14</v>
      </c>
      <c r="AH10" s="211" t="s">
        <v>19</v>
      </c>
    </row>
    <row r="11" spans="2:36" ht="16.5" customHeight="1" thickBot="1" x14ac:dyDescent="0.35">
      <c r="B11" s="422" t="s">
        <v>91</v>
      </c>
      <c r="C11" s="421" t="s">
        <v>30</v>
      </c>
      <c r="D11" s="1007" t="s">
        <v>19</v>
      </c>
      <c r="E11" s="996" t="s">
        <v>14</v>
      </c>
      <c r="F11" s="988" t="s">
        <v>14</v>
      </c>
      <c r="G11" s="576" t="s">
        <v>14</v>
      </c>
      <c r="H11" s="999" t="s">
        <v>19</v>
      </c>
      <c r="I11" s="812" t="s">
        <v>19</v>
      </c>
      <c r="J11" s="212" t="s">
        <v>19</v>
      </c>
      <c r="K11" s="215" t="s">
        <v>6</v>
      </c>
      <c r="L11" s="275" t="s">
        <v>7</v>
      </c>
      <c r="M11" s="566" t="s">
        <v>7</v>
      </c>
      <c r="N11" s="576" t="s">
        <v>7</v>
      </c>
      <c r="O11" s="761" t="s">
        <v>4</v>
      </c>
      <c r="P11" s="761" t="s">
        <v>4</v>
      </c>
      <c r="Q11" s="761" t="s">
        <v>4</v>
      </c>
      <c r="R11" s="761" t="s">
        <v>4</v>
      </c>
      <c r="S11" s="761" t="s">
        <v>4</v>
      </c>
      <c r="T11" s="569" t="s">
        <v>7</v>
      </c>
      <c r="U11" s="205" t="s">
        <v>7</v>
      </c>
      <c r="V11" s="761" t="s">
        <v>4</v>
      </c>
      <c r="W11" s="761" t="s">
        <v>4</v>
      </c>
      <c r="X11" s="761" t="s">
        <v>4</v>
      </c>
      <c r="Y11" s="660" t="s">
        <v>7</v>
      </c>
      <c r="Z11" s="859" t="s">
        <v>4</v>
      </c>
      <c r="AA11" s="859" t="s">
        <v>4</v>
      </c>
      <c r="AB11" s="205" t="s">
        <v>19</v>
      </c>
      <c r="AC11" s="212" t="s">
        <v>7</v>
      </c>
      <c r="AD11" s="275" t="s">
        <v>7</v>
      </c>
      <c r="AE11" s="660" t="s">
        <v>7</v>
      </c>
      <c r="AF11" s="660" t="s">
        <v>7</v>
      </c>
      <c r="AG11" s="709" t="s">
        <v>14</v>
      </c>
      <c r="AH11" s="211" t="s">
        <v>14</v>
      </c>
    </row>
    <row r="12" spans="2:36" ht="15" customHeight="1" thickBot="1" x14ac:dyDescent="0.35">
      <c r="B12" s="244" t="s">
        <v>92</v>
      </c>
      <c r="C12" s="421" t="s">
        <v>32</v>
      </c>
      <c r="D12" s="1048" t="s">
        <v>6</v>
      </c>
      <c r="E12" s="603" t="s">
        <v>19</v>
      </c>
      <c r="F12" s="986" t="s">
        <v>7</v>
      </c>
      <c r="G12" s="576" t="s">
        <v>7</v>
      </c>
      <c r="H12" s="999" t="s">
        <v>7</v>
      </c>
      <c r="I12" s="812" t="s">
        <v>7</v>
      </c>
      <c r="J12" s="630" t="s">
        <v>14</v>
      </c>
      <c r="K12" s="631" t="s">
        <v>19</v>
      </c>
      <c r="L12" s="632" t="s">
        <v>19</v>
      </c>
      <c r="M12" s="693" t="s">
        <v>7</v>
      </c>
      <c r="N12" s="694" t="s">
        <v>7</v>
      </c>
      <c r="O12" s="653" t="s">
        <v>6</v>
      </c>
      <c r="P12" s="199" t="s">
        <v>6</v>
      </c>
      <c r="Q12" s="199" t="s">
        <v>6</v>
      </c>
      <c r="R12" s="651" t="s">
        <v>14</v>
      </c>
      <c r="S12" s="578" t="s">
        <v>14</v>
      </c>
      <c r="T12" s="569" t="s">
        <v>19</v>
      </c>
      <c r="U12" s="205" t="s">
        <v>19</v>
      </c>
      <c r="V12" s="1129" t="s">
        <v>6</v>
      </c>
      <c r="W12" s="1018" t="s">
        <v>6</v>
      </c>
      <c r="X12" s="1129" t="s">
        <v>6</v>
      </c>
      <c r="Y12" s="724" t="s">
        <v>7</v>
      </c>
      <c r="Z12" s="884" t="s">
        <v>14</v>
      </c>
      <c r="AA12" s="1019" t="s">
        <v>14</v>
      </c>
      <c r="AB12" s="205" t="s">
        <v>14</v>
      </c>
      <c r="AC12" s="212" t="s">
        <v>19</v>
      </c>
      <c r="AD12" s="275" t="s">
        <v>19</v>
      </c>
      <c r="AE12" s="660" t="s">
        <v>19</v>
      </c>
      <c r="AF12" s="711" t="s">
        <v>6</v>
      </c>
      <c r="AG12" s="563" t="s">
        <v>7</v>
      </c>
      <c r="AH12" s="211" t="s">
        <v>7</v>
      </c>
      <c r="AJ12" s="1017"/>
    </row>
    <row r="13" spans="2:36" ht="15" customHeight="1" thickBot="1" x14ac:dyDescent="0.35">
      <c r="B13" s="246" t="s">
        <v>93</v>
      </c>
      <c r="C13" s="634" t="s">
        <v>34</v>
      </c>
      <c r="D13" s="1049" t="s">
        <v>4</v>
      </c>
      <c r="E13" s="828" t="s">
        <v>4</v>
      </c>
      <c r="F13" s="697" t="s">
        <v>7</v>
      </c>
      <c r="G13" s="208" t="s">
        <v>7</v>
      </c>
      <c r="H13" s="938" t="s">
        <v>4</v>
      </c>
      <c r="I13" s="1050" t="s">
        <v>6</v>
      </c>
      <c r="J13" s="673" t="s">
        <v>6</v>
      </c>
      <c r="K13" s="674" t="s">
        <v>14</v>
      </c>
      <c r="L13" s="745" t="s">
        <v>14</v>
      </c>
      <c r="M13" s="697" t="s">
        <v>19</v>
      </c>
      <c r="N13" s="698" t="s">
        <v>19</v>
      </c>
      <c r="O13" s="675" t="s">
        <v>7</v>
      </c>
      <c r="P13" s="633" t="s">
        <v>7</v>
      </c>
      <c r="Q13" s="633" t="s">
        <v>7</v>
      </c>
      <c r="R13" s="1009" t="s">
        <v>19</v>
      </c>
      <c r="S13" s="634" t="s">
        <v>14</v>
      </c>
      <c r="T13" s="585" t="s">
        <v>14</v>
      </c>
      <c r="U13" s="208" t="s">
        <v>14</v>
      </c>
      <c r="V13" s="633" t="s">
        <v>19</v>
      </c>
      <c r="W13" s="633" t="s">
        <v>19</v>
      </c>
      <c r="X13" s="1012" t="s">
        <v>19</v>
      </c>
      <c r="Y13" s="584" t="s">
        <v>6</v>
      </c>
      <c r="Z13" s="1012" t="s">
        <v>7</v>
      </c>
      <c r="AA13" s="1020" t="s">
        <v>19</v>
      </c>
      <c r="AB13" s="208" t="s">
        <v>7</v>
      </c>
      <c r="AC13" s="635" t="s">
        <v>14</v>
      </c>
      <c r="AD13" s="634" t="s">
        <v>14</v>
      </c>
      <c r="AE13" s="660" t="s">
        <v>14</v>
      </c>
      <c r="AF13" s="709" t="s">
        <v>19</v>
      </c>
      <c r="AG13" s="709" t="s">
        <v>19</v>
      </c>
      <c r="AH13" s="211" t="s">
        <v>7</v>
      </c>
    </row>
    <row r="14" spans="2:36" ht="16.149999999999999" customHeight="1" thickBot="1" x14ac:dyDescent="0.3">
      <c r="B14" s="246" t="s">
        <v>55</v>
      </c>
      <c r="C14" s="207"/>
      <c r="D14" s="637"/>
      <c r="E14" s="993"/>
      <c r="F14" s="991"/>
      <c r="G14" s="992"/>
      <c r="H14" s="994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637"/>
      <c r="X14" s="637"/>
      <c r="Y14" s="637"/>
      <c r="Z14" s="993"/>
      <c r="AA14" s="991"/>
      <c r="AB14" s="992"/>
      <c r="AC14" s="994"/>
      <c r="AD14" s="637"/>
      <c r="AE14" s="637"/>
      <c r="AF14" s="637"/>
      <c r="AG14" s="637"/>
      <c r="AH14" s="637"/>
    </row>
    <row r="15" spans="2:36" ht="11.25" customHeight="1" x14ac:dyDescent="0.25">
      <c r="B15" s="4"/>
    </row>
    <row r="16" spans="2:36" ht="11.15" customHeight="1" x14ac:dyDescent="0.25">
      <c r="B16" s="4"/>
    </row>
    <row r="17" spans="2:34" ht="11.15" customHeight="1" x14ac:dyDescent="0.25">
      <c r="B17" s="4"/>
    </row>
    <row r="18" spans="2:34" ht="11.15" customHeight="1" x14ac:dyDescent="0.25">
      <c r="B18" s="4"/>
      <c r="C18" s="21" t="s">
        <v>38</v>
      </c>
      <c r="D18" s="53">
        <f t="shared" ref="D18:Z18" si="0">SUM(D19:D22)</f>
        <v>4</v>
      </c>
      <c r="E18" s="798">
        <f t="shared" si="0"/>
        <v>6</v>
      </c>
      <c r="F18" s="774">
        <f t="shared" si="0"/>
        <v>4</v>
      </c>
      <c r="G18" s="775">
        <f t="shared" si="0"/>
        <v>4</v>
      </c>
      <c r="H18" s="790">
        <f t="shared" si="0"/>
        <v>5</v>
      </c>
      <c r="I18" s="53">
        <f t="shared" si="0"/>
        <v>4</v>
      </c>
      <c r="J18" s="53">
        <f t="shared" si="0"/>
        <v>6</v>
      </c>
      <c r="K18" s="53">
        <f t="shared" si="0"/>
        <v>6</v>
      </c>
      <c r="L18" s="798">
        <f t="shared" si="0"/>
        <v>6</v>
      </c>
      <c r="M18" s="774">
        <f t="shared" si="0"/>
        <v>4</v>
      </c>
      <c r="N18" s="775">
        <f t="shared" si="0"/>
        <v>4</v>
      </c>
      <c r="O18" s="790">
        <f t="shared" si="0"/>
        <v>5</v>
      </c>
      <c r="P18" s="53">
        <f t="shared" si="0"/>
        <v>5</v>
      </c>
      <c r="Q18" s="53">
        <f t="shared" si="0"/>
        <v>5</v>
      </c>
      <c r="R18" s="53">
        <f t="shared" si="0"/>
        <v>6</v>
      </c>
      <c r="S18" s="798">
        <f t="shared" si="0"/>
        <v>6</v>
      </c>
      <c r="T18" s="774">
        <f t="shared" si="0"/>
        <v>4</v>
      </c>
      <c r="U18" s="775">
        <f t="shared" si="0"/>
        <v>4</v>
      </c>
      <c r="V18" s="790">
        <f t="shared" si="0"/>
        <v>6</v>
      </c>
      <c r="W18" s="53">
        <f t="shared" si="0"/>
        <v>6</v>
      </c>
      <c r="X18" s="53">
        <f t="shared" si="0"/>
        <v>6</v>
      </c>
      <c r="Y18" s="53">
        <f t="shared" si="0"/>
        <v>4</v>
      </c>
      <c r="Z18" s="53">
        <f t="shared" si="0"/>
        <v>5</v>
      </c>
      <c r="AA18" s="53">
        <f>SUM(AA19:AA22)</f>
        <v>4</v>
      </c>
      <c r="AB18" s="53">
        <f>SUM(AB19:AB22)</f>
        <v>4</v>
      </c>
      <c r="AC18" s="53">
        <f t="shared" ref="AC18:AD18" si="1">SUM(AC19:AC22)</f>
        <v>6</v>
      </c>
      <c r="AD18" s="53">
        <f t="shared" si="1"/>
        <v>6</v>
      </c>
      <c r="AE18" s="53">
        <f>SUM(AE19:AE22)</f>
        <v>6</v>
      </c>
      <c r="AF18" s="53">
        <f t="shared" ref="AF18" si="2">SUM(AF19:AF22)</f>
        <v>6</v>
      </c>
      <c r="AG18" s="53">
        <f>SUM(AG19:AG22)</f>
        <v>6</v>
      </c>
      <c r="AH18" s="53">
        <f>SUM(AH19:AH22)</f>
        <v>4</v>
      </c>
    </row>
    <row r="19" spans="2:34" ht="12.75" customHeight="1" x14ac:dyDescent="0.25">
      <c r="B19" s="4"/>
      <c r="C19" s="52" t="s">
        <v>8</v>
      </c>
      <c r="D19" s="81">
        <f t="shared" ref="D19:AH19" si="3">COUNTIFS(D$6:D$13,"M")+COUNTIFS(D$6:D$13,"MG")</f>
        <v>1</v>
      </c>
      <c r="E19" s="799">
        <f t="shared" si="3"/>
        <v>2</v>
      </c>
      <c r="F19" s="776">
        <f t="shared" si="3"/>
        <v>1</v>
      </c>
      <c r="G19" s="777">
        <f t="shared" si="3"/>
        <v>1</v>
      </c>
      <c r="H19" s="791">
        <f t="shared" si="3"/>
        <v>2</v>
      </c>
      <c r="I19" s="81">
        <f t="shared" si="3"/>
        <v>1</v>
      </c>
      <c r="J19" s="81">
        <f t="shared" si="3"/>
        <v>2</v>
      </c>
      <c r="K19" s="81">
        <f t="shared" si="3"/>
        <v>2</v>
      </c>
      <c r="L19" s="799">
        <f t="shared" si="3"/>
        <v>2</v>
      </c>
      <c r="M19" s="776">
        <f t="shared" si="3"/>
        <v>1</v>
      </c>
      <c r="N19" s="777">
        <f t="shared" si="3"/>
        <v>1</v>
      </c>
      <c r="O19" s="791">
        <f>COUNTIFS(O$6:O$13,"M")+COUNTIFS(O$6:O$13,"MG")</f>
        <v>2</v>
      </c>
      <c r="P19" s="81">
        <f t="shared" si="3"/>
        <v>2</v>
      </c>
      <c r="Q19" s="81">
        <f t="shared" si="3"/>
        <v>2</v>
      </c>
      <c r="R19" s="81">
        <f t="shared" si="3"/>
        <v>2</v>
      </c>
      <c r="S19" s="799">
        <f t="shared" si="3"/>
        <v>2</v>
      </c>
      <c r="T19" s="776">
        <f t="shared" si="3"/>
        <v>1</v>
      </c>
      <c r="U19" s="777">
        <f t="shared" si="3"/>
        <v>1</v>
      </c>
      <c r="V19" s="791">
        <f t="shared" si="3"/>
        <v>2</v>
      </c>
      <c r="W19" s="81">
        <f t="shared" si="3"/>
        <v>2</v>
      </c>
      <c r="X19" s="81">
        <f t="shared" si="3"/>
        <v>2</v>
      </c>
      <c r="Y19" s="81">
        <f t="shared" si="3"/>
        <v>1</v>
      </c>
      <c r="Z19" s="81">
        <f t="shared" si="3"/>
        <v>2</v>
      </c>
      <c r="AA19" s="81">
        <f t="shared" si="3"/>
        <v>1</v>
      </c>
      <c r="AB19" s="81">
        <f t="shared" si="3"/>
        <v>1</v>
      </c>
      <c r="AC19" s="81">
        <f t="shared" si="3"/>
        <v>2</v>
      </c>
      <c r="AD19" s="81">
        <f t="shared" si="3"/>
        <v>2</v>
      </c>
      <c r="AE19" s="81">
        <f t="shared" si="3"/>
        <v>2</v>
      </c>
      <c r="AF19" s="81">
        <f t="shared" si="3"/>
        <v>2</v>
      </c>
      <c r="AG19" s="81">
        <f t="shared" si="3"/>
        <v>2</v>
      </c>
      <c r="AH19" s="81">
        <f t="shared" si="3"/>
        <v>1</v>
      </c>
    </row>
    <row r="20" spans="2:34" ht="12.75" customHeight="1" x14ac:dyDescent="0.25">
      <c r="B20" s="4"/>
      <c r="C20" s="52" t="s">
        <v>14</v>
      </c>
      <c r="D20" s="84">
        <f t="shared" ref="D20:AH20" si="4">COUNTIFS(D$6:D$13,"T")+COUNTIFS(D$6:D$13,"TG")</f>
        <v>1</v>
      </c>
      <c r="E20" s="800">
        <f t="shared" si="4"/>
        <v>2</v>
      </c>
      <c r="F20" s="778">
        <f t="shared" si="4"/>
        <v>1</v>
      </c>
      <c r="G20" s="779">
        <f t="shared" si="4"/>
        <v>1</v>
      </c>
      <c r="H20" s="792">
        <f t="shared" si="4"/>
        <v>1</v>
      </c>
      <c r="I20" s="84">
        <f t="shared" si="4"/>
        <v>1</v>
      </c>
      <c r="J20" s="84">
        <f t="shared" si="4"/>
        <v>2</v>
      </c>
      <c r="K20" s="84">
        <f t="shared" si="4"/>
        <v>2</v>
      </c>
      <c r="L20" s="800">
        <f t="shared" si="4"/>
        <v>2</v>
      </c>
      <c r="M20" s="778">
        <f t="shared" si="4"/>
        <v>1</v>
      </c>
      <c r="N20" s="779">
        <f t="shared" si="4"/>
        <v>1</v>
      </c>
      <c r="O20" s="792">
        <f t="shared" si="4"/>
        <v>1</v>
      </c>
      <c r="P20" s="84">
        <f t="shared" si="4"/>
        <v>1</v>
      </c>
      <c r="Q20" s="84">
        <f t="shared" si="4"/>
        <v>1</v>
      </c>
      <c r="R20" s="84">
        <f t="shared" si="4"/>
        <v>2</v>
      </c>
      <c r="S20" s="800">
        <f t="shared" si="4"/>
        <v>2</v>
      </c>
      <c r="T20" s="778">
        <f t="shared" si="4"/>
        <v>1</v>
      </c>
      <c r="U20" s="779">
        <f t="shared" si="4"/>
        <v>1</v>
      </c>
      <c r="V20" s="792">
        <f t="shared" si="4"/>
        <v>2</v>
      </c>
      <c r="W20" s="84">
        <f t="shared" si="4"/>
        <v>2</v>
      </c>
      <c r="X20" s="84">
        <f t="shared" si="4"/>
        <v>2</v>
      </c>
      <c r="Y20" s="84">
        <f t="shared" si="4"/>
        <v>1</v>
      </c>
      <c r="Z20" s="84">
        <f t="shared" si="4"/>
        <v>1</v>
      </c>
      <c r="AA20" s="84">
        <f t="shared" si="4"/>
        <v>1</v>
      </c>
      <c r="AB20" s="84">
        <f t="shared" si="4"/>
        <v>1</v>
      </c>
      <c r="AC20" s="84">
        <f t="shared" si="4"/>
        <v>2</v>
      </c>
      <c r="AD20" s="84">
        <f t="shared" si="4"/>
        <v>2</v>
      </c>
      <c r="AE20" s="84">
        <f t="shared" si="4"/>
        <v>2</v>
      </c>
      <c r="AF20" s="84">
        <f t="shared" si="4"/>
        <v>2</v>
      </c>
      <c r="AG20" s="84">
        <f t="shared" si="4"/>
        <v>2</v>
      </c>
      <c r="AH20" s="84">
        <f t="shared" si="4"/>
        <v>1</v>
      </c>
    </row>
    <row r="21" spans="2:34" ht="12" customHeight="1" x14ac:dyDescent="0.25">
      <c r="C21" s="52" t="s">
        <v>19</v>
      </c>
      <c r="D21" s="87">
        <f t="shared" ref="D21:AH21" si="5">COUNTIFS(D$6:D$13,"N")+COUNTIFS(D$6:D$13,"NG")</f>
        <v>1</v>
      </c>
      <c r="E21" s="801">
        <f t="shared" si="5"/>
        <v>1</v>
      </c>
      <c r="F21" s="780">
        <f t="shared" si="5"/>
        <v>1</v>
      </c>
      <c r="G21" s="781">
        <f t="shared" si="5"/>
        <v>1</v>
      </c>
      <c r="H21" s="793">
        <f t="shared" si="5"/>
        <v>1</v>
      </c>
      <c r="I21" s="87">
        <f t="shared" si="5"/>
        <v>1</v>
      </c>
      <c r="J21" s="87">
        <f t="shared" si="5"/>
        <v>1</v>
      </c>
      <c r="K21" s="87">
        <f t="shared" si="5"/>
        <v>1</v>
      </c>
      <c r="L21" s="801">
        <f t="shared" si="5"/>
        <v>1</v>
      </c>
      <c r="M21" s="780">
        <f t="shared" si="5"/>
        <v>1</v>
      </c>
      <c r="N21" s="781">
        <f t="shared" si="5"/>
        <v>1</v>
      </c>
      <c r="O21" s="793">
        <f t="shared" si="5"/>
        <v>1</v>
      </c>
      <c r="P21" s="87">
        <f t="shared" si="5"/>
        <v>1</v>
      </c>
      <c r="Q21" s="87">
        <f t="shared" si="5"/>
        <v>1</v>
      </c>
      <c r="R21" s="87">
        <f t="shared" si="5"/>
        <v>1</v>
      </c>
      <c r="S21" s="801">
        <f t="shared" si="5"/>
        <v>1</v>
      </c>
      <c r="T21" s="780">
        <f t="shared" si="5"/>
        <v>1</v>
      </c>
      <c r="U21" s="781">
        <f t="shared" si="5"/>
        <v>1</v>
      </c>
      <c r="V21" s="793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  <c r="AF21" s="87">
        <f t="shared" si="5"/>
        <v>1</v>
      </c>
      <c r="AG21" s="87">
        <f t="shared" si="5"/>
        <v>1</v>
      </c>
      <c r="AH21" s="87">
        <f t="shared" si="5"/>
        <v>1</v>
      </c>
    </row>
    <row r="22" spans="2:34" ht="15" customHeight="1" x14ac:dyDescent="0.25">
      <c r="C22" s="52" t="s">
        <v>6</v>
      </c>
      <c r="D22" s="90">
        <f t="shared" ref="D22:AH22" si="6">COUNTIFS(D$6:D$13,"D")+COUNTIFS(D$6:D$13,"DG")</f>
        <v>1</v>
      </c>
      <c r="E22" s="802">
        <f t="shared" si="6"/>
        <v>1</v>
      </c>
      <c r="F22" s="782">
        <f t="shared" si="6"/>
        <v>1</v>
      </c>
      <c r="G22" s="783">
        <f t="shared" si="6"/>
        <v>1</v>
      </c>
      <c r="H22" s="794">
        <f t="shared" si="6"/>
        <v>1</v>
      </c>
      <c r="I22" s="90">
        <f t="shared" si="6"/>
        <v>1</v>
      </c>
      <c r="J22" s="90">
        <f t="shared" si="6"/>
        <v>1</v>
      </c>
      <c r="K22" s="90">
        <f t="shared" si="6"/>
        <v>1</v>
      </c>
      <c r="L22" s="802">
        <f t="shared" si="6"/>
        <v>1</v>
      </c>
      <c r="M22" s="782">
        <f t="shared" si="6"/>
        <v>1</v>
      </c>
      <c r="N22" s="783">
        <f t="shared" si="6"/>
        <v>1</v>
      </c>
      <c r="O22" s="794">
        <f t="shared" si="6"/>
        <v>1</v>
      </c>
      <c r="P22" s="90">
        <f t="shared" si="6"/>
        <v>1</v>
      </c>
      <c r="Q22" s="90">
        <f t="shared" si="6"/>
        <v>1</v>
      </c>
      <c r="R22" s="90">
        <f t="shared" si="6"/>
        <v>1</v>
      </c>
      <c r="S22" s="802">
        <f t="shared" si="6"/>
        <v>1</v>
      </c>
      <c r="T22" s="782">
        <f t="shared" si="6"/>
        <v>1</v>
      </c>
      <c r="U22" s="783">
        <f t="shared" si="6"/>
        <v>1</v>
      </c>
      <c r="V22" s="794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  <c r="AF22" s="90">
        <f t="shared" si="6"/>
        <v>1</v>
      </c>
      <c r="AG22" s="90">
        <f t="shared" si="6"/>
        <v>1</v>
      </c>
      <c r="AH22" s="90">
        <f t="shared" si="6"/>
        <v>1</v>
      </c>
    </row>
    <row r="23" spans="2:34" ht="14.25" customHeight="1" x14ac:dyDescent="0.25">
      <c r="C23" s="21" t="s">
        <v>7</v>
      </c>
      <c r="D23" s="92">
        <f t="shared" ref="D23:AH23" si="7">COUNTIFS(D$6:D$13,"L")+COUNTIFS(D$6:D$13,"LG")</f>
        <v>3</v>
      </c>
      <c r="E23" s="803">
        <f t="shared" si="7"/>
        <v>1</v>
      </c>
      <c r="F23" s="784">
        <f t="shared" si="7"/>
        <v>4</v>
      </c>
      <c r="G23" s="785">
        <f t="shared" si="7"/>
        <v>4</v>
      </c>
      <c r="H23" s="795">
        <f t="shared" si="7"/>
        <v>2</v>
      </c>
      <c r="I23" s="92">
        <f t="shared" si="7"/>
        <v>4</v>
      </c>
      <c r="J23" s="92">
        <f t="shared" si="7"/>
        <v>2</v>
      </c>
      <c r="K23" s="92">
        <f t="shared" si="7"/>
        <v>2</v>
      </c>
      <c r="L23" s="803">
        <f t="shared" si="7"/>
        <v>2</v>
      </c>
      <c r="M23" s="784">
        <f t="shared" si="7"/>
        <v>4</v>
      </c>
      <c r="N23" s="785">
        <f t="shared" si="7"/>
        <v>4</v>
      </c>
      <c r="O23" s="795">
        <f t="shared" si="7"/>
        <v>2</v>
      </c>
      <c r="P23" s="92">
        <f t="shared" si="7"/>
        <v>2</v>
      </c>
      <c r="Q23" s="92">
        <f t="shared" si="7"/>
        <v>2</v>
      </c>
      <c r="R23" s="92">
        <f t="shared" si="7"/>
        <v>1</v>
      </c>
      <c r="S23" s="803">
        <f t="shared" si="7"/>
        <v>1</v>
      </c>
      <c r="T23" s="784">
        <f t="shared" si="7"/>
        <v>4</v>
      </c>
      <c r="U23" s="785">
        <f t="shared" si="7"/>
        <v>4</v>
      </c>
      <c r="V23" s="795">
        <f t="shared" si="7"/>
        <v>1</v>
      </c>
      <c r="W23" s="92">
        <f t="shared" si="7"/>
        <v>1</v>
      </c>
      <c r="X23" s="92">
        <f t="shared" si="7"/>
        <v>1</v>
      </c>
      <c r="Y23" s="92">
        <f t="shared" si="7"/>
        <v>4</v>
      </c>
      <c r="Z23" s="92">
        <f t="shared" si="7"/>
        <v>2</v>
      </c>
      <c r="AA23" s="92">
        <f t="shared" si="7"/>
        <v>3</v>
      </c>
      <c r="AB23" s="92">
        <f t="shared" si="7"/>
        <v>4</v>
      </c>
      <c r="AC23" s="92">
        <f t="shared" si="7"/>
        <v>2</v>
      </c>
      <c r="AD23" s="92">
        <f t="shared" si="7"/>
        <v>2</v>
      </c>
      <c r="AE23" s="92">
        <f t="shared" si="7"/>
        <v>2</v>
      </c>
      <c r="AF23" s="92">
        <f t="shared" si="7"/>
        <v>2</v>
      </c>
      <c r="AG23" s="92">
        <f t="shared" si="7"/>
        <v>2</v>
      </c>
      <c r="AH23" s="92">
        <f t="shared" si="7"/>
        <v>4</v>
      </c>
    </row>
    <row r="24" spans="2:34" ht="12.5" x14ac:dyDescent="0.25">
      <c r="C24" s="21" t="s">
        <v>94</v>
      </c>
      <c r="D24" s="180">
        <f>COUNTIFS(H$6:H$13,"MG")+COUNTIFS(H$6:H$13,"TG")+COUNTIFS(H$6:H$13,"LG")+COUNTIFS(H$6:H$13,"DG")</f>
        <v>1</v>
      </c>
      <c r="E24" s="804">
        <f>COUNTIFS(H$6:H$13,"MG")+COUNTIFS(H$6:H$13,"TG")+COUNTIFS(H$6:H$13,"LG")+COUNTIFS(H$6:H$13,"DG")</f>
        <v>1</v>
      </c>
      <c r="F24" s="786">
        <f>COUNTIFS(H$6:H$13,"MG")+COUNTIFS(H$6:H$13,"TG")+COUNTIFS(H$6:H$13,"LG")+COUNTIFS(H$6:H$13,"DG")</f>
        <v>1</v>
      </c>
      <c r="G24" s="787">
        <f>COUNTIFS(H$6:H$13,"MG")+COUNTIFS(H$6:H$13,"TG")+COUNTIFS(H$6:H$13,"LG")+COUNTIFS(H$6:H$13,"DG")</f>
        <v>1</v>
      </c>
      <c r="H24" s="796">
        <f>COUNTIFS(H$6:H$13,"MG")+COUNTIFS(H$6:H$13,"TG")+COUNTIFS(H$6:H$13,"LG")+COUNTIFS(H$6:H$13,"DG")</f>
        <v>1</v>
      </c>
      <c r="I24" s="180">
        <f>COUNTIFS(J$6:J$13,"MG")+COUNTIFS(J$6:J$13,"TG")+COUNTIFS(J$6:J$13,"LG")+COUNTIFS(J$6:J$13,"DG")</f>
        <v>1</v>
      </c>
      <c r="J24" s="180">
        <f>COUNTIFS(J$6:J$13,"MG")+COUNTIFS(J$6:J$13,"TG")+COUNTIFS(J$6:J$13,"LG")+COUNTIFS(J$6:J$13,"DG")</f>
        <v>1</v>
      </c>
      <c r="K24" s="180">
        <f t="shared" ref="K24:O24" si="8">COUNTIFS(K$6:K$13,"MG")+COUNTIFS(K$6:K$13,"TG")+COUNTIFS(K$6:K$13,"LG")+COUNTIFS(K$6:K$13,"DG")</f>
        <v>1</v>
      </c>
      <c r="L24" s="804">
        <f t="shared" ref="L24" si="9">COUNTIFS(M$6:M$13,"MG")+COUNTIFS(M$6:M$13,"TG")+COUNTIFS(M$6:M$13,"LG")+COUNTIFS(M$6:M$13,"DG")</f>
        <v>1</v>
      </c>
      <c r="M24" s="786">
        <f t="shared" ref="M24:N24" si="10">COUNTIFS(M$6:M$13,"MG")+COUNTIFS(M$6:M$13,"TG")+COUNTIFS(M$6:M$13,"LG")+COUNTIFS(M$6:M$13,"DG")</f>
        <v>1</v>
      </c>
      <c r="N24" s="787">
        <f t="shared" si="10"/>
        <v>1</v>
      </c>
      <c r="O24" s="796">
        <f t="shared" si="8"/>
        <v>1</v>
      </c>
      <c r="P24" s="180">
        <f t="shared" ref="P24" si="11">COUNTIFS(Q$6:Q$13,"MG")+COUNTIFS(Q$6:Q$13,"TG")+COUNTIFS(Q$6:Q$13,"LG")+COUNTIFS(Q$6:Q$13,"DG")</f>
        <v>1</v>
      </c>
      <c r="Q24" s="180">
        <f t="shared" ref="Q24:AH24" si="12">COUNTIFS(Q$6:Q$13,"MG")+COUNTIFS(Q$6:Q$13,"TG")+COUNTIFS(Q$6:Q$13,"LG")+COUNTIFS(Q$6:Q$13,"DG")</f>
        <v>1</v>
      </c>
      <c r="R24" s="180">
        <f t="shared" si="12"/>
        <v>1</v>
      </c>
      <c r="S24" s="804">
        <f t="shared" ref="S24" si="13">COUNTIFS(T$6:T$13,"MG")+COUNTIFS(T$6:T$13,"TG")+COUNTIFS(T$6:T$13,"LG")+COUNTIFS(T$6:T$13,"DG")</f>
        <v>1</v>
      </c>
      <c r="T24" s="786">
        <f t="shared" si="12"/>
        <v>1</v>
      </c>
      <c r="U24" s="787">
        <f t="shared" si="12"/>
        <v>1</v>
      </c>
      <c r="V24" s="796">
        <f t="shared" ref="V24" si="14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ref="Y24" si="15">COUNTIFS(Z$6:Z$13,"MG")+COUNTIFS(Z$6:Z$13,"TG")+COUNTIFS(Z$6:Z$13,"LG")+COUNTIFS(Z$6:Z$13,"DG")</f>
        <v>1</v>
      </c>
      <c r="Z24" s="180">
        <f t="shared" si="12"/>
        <v>1</v>
      </c>
      <c r="AA24" s="180">
        <f t="shared" si="12"/>
        <v>1</v>
      </c>
      <c r="AB24" s="180">
        <f t="shared" si="12"/>
        <v>1</v>
      </c>
      <c r="AC24" s="180">
        <f t="shared" ref="AC24" si="16">COUNTIFS(AD$6:AD$13,"MG")+COUNTIFS(AD$6:AD$13,"TG")+COUNTIFS(AD$6:AD$13,"LG")+COUNTIFS(AD$6:AD$13,"DG")</f>
        <v>1</v>
      </c>
      <c r="AD24" s="180">
        <f t="shared" si="12"/>
        <v>1</v>
      </c>
      <c r="AE24" s="180">
        <f t="shared" si="12"/>
        <v>1</v>
      </c>
      <c r="AF24" s="180">
        <f t="shared" si="12"/>
        <v>1</v>
      </c>
      <c r="AG24" s="180">
        <f t="shared" si="12"/>
        <v>1</v>
      </c>
      <c r="AH24" s="180">
        <f t="shared" si="12"/>
        <v>1</v>
      </c>
    </row>
    <row r="25" spans="2:34" ht="12.5" x14ac:dyDescent="0.25">
      <c r="C25" s="21" t="s">
        <v>4</v>
      </c>
      <c r="D25" s="94">
        <f t="shared" ref="D25:AH25" si="17">COUNTIFS(D$6:D$13,"V")</f>
        <v>1</v>
      </c>
      <c r="E25" s="805">
        <f t="shared" si="17"/>
        <v>1</v>
      </c>
      <c r="F25" s="788">
        <f t="shared" si="17"/>
        <v>0</v>
      </c>
      <c r="G25" s="789">
        <f t="shared" si="17"/>
        <v>0</v>
      </c>
      <c r="H25" s="797">
        <f t="shared" si="17"/>
        <v>1</v>
      </c>
      <c r="I25" s="94">
        <f t="shared" si="17"/>
        <v>0</v>
      </c>
      <c r="J25" s="94">
        <f t="shared" si="17"/>
        <v>0</v>
      </c>
      <c r="K25" s="94">
        <f t="shared" si="17"/>
        <v>0</v>
      </c>
      <c r="L25" s="805">
        <f t="shared" si="17"/>
        <v>0</v>
      </c>
      <c r="M25" s="788">
        <f t="shared" si="17"/>
        <v>0</v>
      </c>
      <c r="N25" s="789">
        <f t="shared" si="17"/>
        <v>0</v>
      </c>
      <c r="O25" s="797">
        <f t="shared" si="17"/>
        <v>1</v>
      </c>
      <c r="P25" s="94">
        <f t="shared" si="17"/>
        <v>1</v>
      </c>
      <c r="Q25" s="94">
        <f t="shared" si="17"/>
        <v>1</v>
      </c>
      <c r="R25" s="94">
        <f t="shared" si="17"/>
        <v>1</v>
      </c>
      <c r="S25" s="805">
        <f t="shared" si="17"/>
        <v>1</v>
      </c>
      <c r="T25" s="788">
        <f t="shared" si="17"/>
        <v>0</v>
      </c>
      <c r="U25" s="789">
        <f t="shared" si="17"/>
        <v>0</v>
      </c>
      <c r="V25" s="797">
        <f t="shared" si="17"/>
        <v>1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1</v>
      </c>
      <c r="AA25" s="94">
        <f t="shared" si="17"/>
        <v>1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  <c r="AF25" s="94">
        <f t="shared" si="17"/>
        <v>0</v>
      </c>
      <c r="AG25" s="94">
        <f t="shared" si="17"/>
        <v>0</v>
      </c>
      <c r="AH25" s="94">
        <f t="shared" si="17"/>
        <v>0</v>
      </c>
    </row>
    <row r="26" spans="2:34" ht="12.5" x14ac:dyDescent="0.25"/>
    <row r="27" spans="2:34" ht="12.5" x14ac:dyDescent="0.25"/>
    <row r="28" spans="2:34" ht="12.5" x14ac:dyDescent="0.25"/>
    <row r="29" spans="2:34" ht="12.5" x14ac:dyDescent="0.25"/>
    <row r="30" spans="2:34" ht="12.5" x14ac:dyDescent="0.25"/>
    <row r="31" spans="2:34" ht="12.5" x14ac:dyDescent="0.25"/>
    <row r="32" spans="2:34" ht="12.5" x14ac:dyDescent="0.25"/>
    <row r="33" spans="2:2" ht="12.5" x14ac:dyDescent="0.25"/>
    <row r="34" spans="2:2" s="10" customFormat="1" ht="12.5" x14ac:dyDescent="0.25">
      <c r="B34"/>
    </row>
    <row r="35" spans="2:2" s="10" customFormat="1" ht="12.5" x14ac:dyDescent="0.25">
      <c r="B35"/>
    </row>
    <row r="36" spans="2:2" s="10" customFormat="1" ht="12.5" x14ac:dyDescent="0.25">
      <c r="B36"/>
    </row>
    <row r="37" spans="2:2" s="10" customFormat="1" ht="12.5" x14ac:dyDescent="0.25">
      <c r="B37"/>
    </row>
    <row r="38" spans="2:2" s="10" customFormat="1" ht="12.5" x14ac:dyDescent="0.25">
      <c r="B38"/>
    </row>
    <row r="39" spans="2:2" s="10" customFormat="1" ht="12.5" x14ac:dyDescent="0.25">
      <c r="B39"/>
    </row>
    <row r="40" spans="2:2" s="10" customFormat="1" ht="12.5" x14ac:dyDescent="0.25">
      <c r="B40"/>
    </row>
    <row r="41" spans="2:2" s="10" customFormat="1" ht="12.5" x14ac:dyDescent="0.25">
      <c r="B41"/>
    </row>
    <row r="42" spans="2:2" s="10" customFormat="1" ht="12.5" x14ac:dyDescent="0.25">
      <c r="B42"/>
    </row>
    <row r="43" spans="2:2" s="10" customFormat="1" ht="12.5" x14ac:dyDescent="0.25">
      <c r="B43"/>
    </row>
    <row r="44" spans="2:2" s="10" customFormat="1" ht="12.5" x14ac:dyDescent="0.25">
      <c r="B44"/>
    </row>
    <row r="45" spans="2:2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43FF-22CE-443D-A521-D05569981296}">
  <sheetPr>
    <tabColor theme="9" tint="0.59999389629810485"/>
  </sheetPr>
  <dimension ref="B1:AG45"/>
  <sheetViews>
    <sheetView showGridLines="0" zoomScale="115" zoomScaleNormal="115" workbookViewId="0">
      <pane xSplit="3" ySplit="5" topLeftCell="I6" activePane="bottomRight" state="frozen"/>
      <selection pane="topRight" activeCell="D1" sqref="D1"/>
      <selection pane="bottomLeft" activeCell="A6" sqref="A6"/>
      <selection pane="bottomRight" activeCell="T29" sqref="T29"/>
    </sheetView>
  </sheetViews>
  <sheetFormatPr baseColWidth="10" defaultColWidth="11.453125" defaultRowHeight="12.75" customHeight="1" x14ac:dyDescent="0.25"/>
  <cols>
    <col min="1" max="1" width="16.7265625" customWidth="1"/>
    <col min="2" max="2" width="27.54296875" customWidth="1"/>
    <col min="3" max="3" width="4.26953125" style="10" customWidth="1"/>
    <col min="4" max="31" width="4.26953125" customWidth="1"/>
    <col min="32" max="32" width="9.26953125" bestFit="1" customWidth="1"/>
    <col min="33" max="37" width="9.1796875"/>
  </cols>
  <sheetData>
    <row r="1" spans="2:33" ht="21" customHeight="1" x14ac:dyDescent="0.25"/>
    <row r="2" spans="2:33" ht="6" customHeight="1" x14ac:dyDescent="0.3">
      <c r="B2" s="500" t="s">
        <v>95</v>
      </c>
      <c r="C2" s="533" t="s">
        <v>95</v>
      </c>
      <c r="D2" s="533"/>
      <c r="E2" s="501" t="s">
        <v>95</v>
      </c>
      <c r="F2" s="533"/>
      <c r="G2" s="533"/>
      <c r="H2" s="533"/>
      <c r="I2" s="533"/>
      <c r="J2" s="606"/>
      <c r="K2" s="533"/>
      <c r="L2" s="606"/>
      <c r="M2" s="533"/>
      <c r="N2" s="533"/>
      <c r="O2" s="501"/>
      <c r="P2" s="533"/>
      <c r="Q2" s="533"/>
      <c r="R2" s="533"/>
      <c r="S2" s="501"/>
      <c r="T2" s="501"/>
      <c r="U2" s="606"/>
      <c r="V2" s="606"/>
      <c r="W2" s="606"/>
      <c r="X2" s="533"/>
      <c r="Y2" s="501"/>
      <c r="Z2" s="606"/>
      <c r="AA2" s="606"/>
      <c r="AB2" s="606"/>
      <c r="AC2" s="533"/>
      <c r="AD2" s="533"/>
      <c r="AE2" s="501"/>
    </row>
    <row r="3" spans="2:33" ht="10.5" customHeight="1" x14ac:dyDescent="0.3">
      <c r="B3" s="679" t="s">
        <v>95</v>
      </c>
      <c r="C3" s="680" t="s">
        <v>95</v>
      </c>
      <c r="D3" s="495" t="s">
        <v>95</v>
      </c>
      <c r="E3" s="681"/>
      <c r="F3" s="495"/>
      <c r="G3" s="681"/>
      <c r="H3" s="681"/>
      <c r="I3" s="681"/>
      <c r="J3" s="495"/>
      <c r="K3" s="495"/>
      <c r="L3" s="681"/>
      <c r="M3" s="681"/>
      <c r="N3" s="681"/>
      <c r="O3" s="681"/>
      <c r="P3" s="681"/>
      <c r="Q3" s="495"/>
      <c r="R3" s="495"/>
      <c r="S3" s="681"/>
      <c r="T3" s="681"/>
      <c r="U3" s="681"/>
      <c r="V3" s="681"/>
      <c r="W3" s="681"/>
      <c r="X3" s="495"/>
      <c r="Y3" s="495"/>
      <c r="Z3" s="681"/>
      <c r="AA3" s="681"/>
      <c r="AB3" s="681"/>
      <c r="AC3" s="681"/>
      <c r="AD3" s="681"/>
      <c r="AE3" s="685"/>
    </row>
    <row r="4" spans="2:33" ht="15" customHeight="1" x14ac:dyDescent="0.3">
      <c r="B4" s="1127" t="s">
        <v>3</v>
      </c>
      <c r="C4" s="496" t="s">
        <v>95</v>
      </c>
      <c r="D4" s="622" t="s">
        <v>6</v>
      </c>
      <c r="E4" s="659" t="s">
        <v>7</v>
      </c>
      <c r="F4" s="997" t="s">
        <v>8</v>
      </c>
      <c r="G4" s="659" t="s">
        <v>9</v>
      </c>
      <c r="H4" s="659" t="s">
        <v>10</v>
      </c>
      <c r="I4" s="659" t="s">
        <v>4</v>
      </c>
      <c r="J4" s="743" t="s">
        <v>5</v>
      </c>
      <c r="K4" s="744" t="s">
        <v>6</v>
      </c>
      <c r="L4" s="659" t="s">
        <v>7</v>
      </c>
      <c r="M4" s="659" t="s">
        <v>8</v>
      </c>
      <c r="N4" s="659" t="s">
        <v>9</v>
      </c>
      <c r="O4" s="659" t="s">
        <v>10</v>
      </c>
      <c r="P4" s="659" t="s">
        <v>4</v>
      </c>
      <c r="Q4" s="700" t="s">
        <v>5</v>
      </c>
      <c r="R4" s="701" t="s">
        <v>6</v>
      </c>
      <c r="S4" s="659" t="s">
        <v>7</v>
      </c>
      <c r="T4" s="659" t="s">
        <v>8</v>
      </c>
      <c r="U4" s="659" t="s">
        <v>9</v>
      </c>
      <c r="V4" s="659" t="s">
        <v>10</v>
      </c>
      <c r="W4" s="659" t="s">
        <v>4</v>
      </c>
      <c r="X4" s="700" t="s">
        <v>5</v>
      </c>
      <c r="Y4" s="701" t="s">
        <v>6</v>
      </c>
      <c r="Z4" s="659" t="s">
        <v>7</v>
      </c>
      <c r="AA4" s="659" t="s">
        <v>8</v>
      </c>
      <c r="AB4" s="659" t="s">
        <v>9</v>
      </c>
      <c r="AC4" s="659" t="s">
        <v>10</v>
      </c>
      <c r="AD4" s="659" t="s">
        <v>4</v>
      </c>
      <c r="AE4" s="608" t="s">
        <v>5</v>
      </c>
    </row>
    <row r="5" spans="2:33" ht="13.5" customHeight="1" x14ac:dyDescent="0.3">
      <c r="B5" s="1128"/>
      <c r="C5" s="979" t="s">
        <v>95</v>
      </c>
      <c r="D5" s="504">
        <v>1</v>
      </c>
      <c r="E5" s="497">
        <v>2</v>
      </c>
      <c r="F5" s="504">
        <v>3</v>
      </c>
      <c r="G5" s="497">
        <v>4</v>
      </c>
      <c r="H5" s="504">
        <v>5</v>
      </c>
      <c r="I5" s="497">
        <v>6</v>
      </c>
      <c r="J5" s="504">
        <v>7</v>
      </c>
      <c r="K5" s="497">
        <v>8</v>
      </c>
      <c r="L5" s="504">
        <v>9</v>
      </c>
      <c r="M5" s="497">
        <v>10</v>
      </c>
      <c r="N5" s="504">
        <v>11</v>
      </c>
      <c r="O5" s="497">
        <v>12</v>
      </c>
      <c r="P5" s="504">
        <v>13</v>
      </c>
      <c r="Q5" s="497">
        <v>14</v>
      </c>
      <c r="R5" s="504">
        <v>15</v>
      </c>
      <c r="S5" s="497">
        <v>16</v>
      </c>
      <c r="T5" s="504">
        <v>17</v>
      </c>
      <c r="U5" s="497">
        <v>18</v>
      </c>
      <c r="V5" s="504">
        <v>19</v>
      </c>
      <c r="W5" s="497">
        <v>20</v>
      </c>
      <c r="X5" s="504">
        <v>21</v>
      </c>
      <c r="Y5" s="497">
        <v>22</v>
      </c>
      <c r="Z5" s="504">
        <v>23</v>
      </c>
      <c r="AA5" s="497">
        <v>24</v>
      </c>
      <c r="AB5" s="504">
        <v>25</v>
      </c>
      <c r="AC5" s="497">
        <v>26</v>
      </c>
      <c r="AD5" s="504">
        <v>27</v>
      </c>
      <c r="AE5" s="497">
        <v>28</v>
      </c>
    </row>
    <row r="6" spans="2:33" ht="15" customHeight="1" x14ac:dyDescent="0.3">
      <c r="B6" s="244" t="s">
        <v>97</v>
      </c>
      <c r="C6" s="421" t="s">
        <v>13</v>
      </c>
      <c r="D6" s="576" t="s">
        <v>7</v>
      </c>
      <c r="E6" s="603" t="s">
        <v>8</v>
      </c>
      <c r="F6" s="280" t="s">
        <v>8</v>
      </c>
      <c r="G6" s="953" t="s">
        <v>8</v>
      </c>
      <c r="H6" s="948" t="s">
        <v>8</v>
      </c>
      <c r="I6" s="949" t="s">
        <v>8</v>
      </c>
      <c r="J6" s="982" t="s">
        <v>6</v>
      </c>
      <c r="K6" s="983" t="s">
        <v>6</v>
      </c>
      <c r="L6" s="541" t="s">
        <v>7</v>
      </c>
      <c r="M6" s="224" t="s">
        <v>7</v>
      </c>
      <c r="N6" s="224" t="s">
        <v>8</v>
      </c>
      <c r="O6" s="541" t="s">
        <v>8</v>
      </c>
      <c r="P6" s="272" t="s">
        <v>8</v>
      </c>
      <c r="Q6" s="569" t="s">
        <v>7</v>
      </c>
      <c r="R6" s="205" t="s">
        <v>7</v>
      </c>
      <c r="S6" s="224" t="s">
        <v>8</v>
      </c>
      <c r="T6" s="224" t="s">
        <v>8</v>
      </c>
      <c r="U6" s="949" t="s">
        <v>7</v>
      </c>
      <c r="V6" s="563" t="s">
        <v>7</v>
      </c>
      <c r="W6" s="563" t="s">
        <v>7</v>
      </c>
      <c r="X6" s="205" t="s">
        <v>8</v>
      </c>
      <c r="Y6" s="205" t="s">
        <v>8</v>
      </c>
      <c r="Z6" s="216" t="s">
        <v>14</v>
      </c>
      <c r="AA6" s="578" t="s">
        <v>14</v>
      </c>
      <c r="AB6" s="951" t="s">
        <v>14</v>
      </c>
      <c r="AC6" s="951" t="s">
        <v>14</v>
      </c>
      <c r="AD6" s="984" t="s">
        <v>6</v>
      </c>
      <c r="AE6" s="951" t="s">
        <v>7</v>
      </c>
    </row>
    <row r="7" spans="2:33" ht="15" customHeight="1" x14ac:dyDescent="0.25">
      <c r="B7" s="244" t="s">
        <v>73</v>
      </c>
      <c r="C7" s="421" t="s">
        <v>18</v>
      </c>
      <c r="D7" s="954" t="s">
        <v>53</v>
      </c>
      <c r="E7" s="998" t="s">
        <v>23</v>
      </c>
      <c r="F7" s="965" t="s">
        <v>23</v>
      </c>
      <c r="G7" s="968" t="s">
        <v>16</v>
      </c>
      <c r="H7" s="958" t="s">
        <v>16</v>
      </c>
      <c r="I7" s="956" t="s">
        <v>16</v>
      </c>
      <c r="J7" s="566" t="s">
        <v>7</v>
      </c>
      <c r="K7" s="576" t="s">
        <v>7</v>
      </c>
      <c r="L7" s="541" t="s">
        <v>8</v>
      </c>
      <c r="M7" s="224" t="s">
        <v>8</v>
      </c>
      <c r="N7" s="224" t="s">
        <v>7</v>
      </c>
      <c r="O7" s="541" t="s">
        <v>7</v>
      </c>
      <c r="P7" s="272" t="s">
        <v>7</v>
      </c>
      <c r="Q7" s="691" t="s">
        <v>16</v>
      </c>
      <c r="R7" s="692" t="s">
        <v>16</v>
      </c>
      <c r="S7" s="650" t="s">
        <v>22</v>
      </c>
      <c r="T7" s="514" t="s">
        <v>22</v>
      </c>
      <c r="U7" s="1010" t="s">
        <v>22</v>
      </c>
      <c r="V7" s="627" t="s">
        <v>22</v>
      </c>
      <c r="W7" s="711" t="s">
        <v>53</v>
      </c>
      <c r="X7" s="211" t="s">
        <v>7</v>
      </c>
      <c r="Y7" s="205" t="s">
        <v>7</v>
      </c>
      <c r="Z7" s="224" t="s">
        <v>8</v>
      </c>
      <c r="AA7" s="272" t="s">
        <v>8</v>
      </c>
      <c r="AB7" s="563" t="s">
        <v>8</v>
      </c>
      <c r="AC7" s="563" t="s">
        <v>8</v>
      </c>
      <c r="AD7" s="563" t="s">
        <v>8</v>
      </c>
      <c r="AE7" s="967" t="s">
        <v>53</v>
      </c>
    </row>
    <row r="8" spans="2:33" ht="15" customHeight="1" x14ac:dyDescent="0.3">
      <c r="B8" s="244" t="s">
        <v>20</v>
      </c>
      <c r="C8" s="421" t="s">
        <v>21</v>
      </c>
      <c r="D8" s="576" t="s">
        <v>7</v>
      </c>
      <c r="E8" s="224" t="s">
        <v>8</v>
      </c>
      <c r="F8" s="283" t="s">
        <v>7</v>
      </c>
      <c r="G8" s="226" t="s">
        <v>7</v>
      </c>
      <c r="H8" s="226" t="s">
        <v>7</v>
      </c>
      <c r="I8" s="603" t="s">
        <v>7</v>
      </c>
      <c r="J8" s="691" t="s">
        <v>16</v>
      </c>
      <c r="K8" s="692" t="s">
        <v>16</v>
      </c>
      <c r="L8" s="650" t="s">
        <v>22</v>
      </c>
      <c r="M8" s="514" t="s">
        <v>22</v>
      </c>
      <c r="N8" s="514" t="s">
        <v>22</v>
      </c>
      <c r="O8" s="650" t="s">
        <v>22</v>
      </c>
      <c r="P8" s="276" t="s">
        <v>53</v>
      </c>
      <c r="Q8" s="566" t="s">
        <v>7</v>
      </c>
      <c r="R8" s="576" t="s">
        <v>7</v>
      </c>
      <c r="S8" s="638" t="s">
        <v>8</v>
      </c>
      <c r="T8" s="638" t="s">
        <v>8</v>
      </c>
      <c r="U8" s="639" t="s">
        <v>8</v>
      </c>
      <c r="V8" s="676" t="s">
        <v>7</v>
      </c>
      <c r="W8" s="676" t="s">
        <v>8</v>
      </c>
      <c r="X8" s="1013" t="s">
        <v>53</v>
      </c>
      <c r="Y8" s="954" t="s">
        <v>53</v>
      </c>
      <c r="Z8" s="968" t="s">
        <v>23</v>
      </c>
      <c r="AA8" s="556" t="s">
        <v>23</v>
      </c>
      <c r="AB8" s="627" t="s">
        <v>16</v>
      </c>
      <c r="AC8" s="627" t="s">
        <v>16</v>
      </c>
      <c r="AD8" s="627" t="s">
        <v>16</v>
      </c>
      <c r="AE8" s="978" t="s">
        <v>7</v>
      </c>
    </row>
    <row r="9" spans="2:33" ht="15" customHeight="1" x14ac:dyDescent="0.3">
      <c r="B9" s="244" t="s">
        <v>66</v>
      </c>
      <c r="C9" s="421" t="s">
        <v>26</v>
      </c>
      <c r="D9" s="576" t="s">
        <v>8</v>
      </c>
      <c r="E9" s="603" t="s">
        <v>14</v>
      </c>
      <c r="F9" s="811" t="s">
        <v>14</v>
      </c>
      <c r="G9" s="677" t="s">
        <v>14</v>
      </c>
      <c r="H9" s="676" t="s">
        <v>14</v>
      </c>
      <c r="I9" s="276" t="s">
        <v>6</v>
      </c>
      <c r="J9" s="693" t="s">
        <v>7</v>
      </c>
      <c r="K9" s="694" t="s">
        <v>7</v>
      </c>
      <c r="L9" s="678" t="s">
        <v>8</v>
      </c>
      <c r="M9" s="226" t="s">
        <v>8</v>
      </c>
      <c r="N9" s="226" t="s">
        <v>8</v>
      </c>
      <c r="O9" s="678" t="s">
        <v>8</v>
      </c>
      <c r="P9" s="273" t="s">
        <v>8</v>
      </c>
      <c r="Q9" s="583" t="s">
        <v>6</v>
      </c>
      <c r="R9" s="584" t="s">
        <v>6</v>
      </c>
      <c r="S9" s="226" t="s">
        <v>7</v>
      </c>
      <c r="T9" s="226" t="s">
        <v>7</v>
      </c>
      <c r="U9" s="950" t="s">
        <v>8</v>
      </c>
      <c r="V9" s="647" t="s">
        <v>8</v>
      </c>
      <c r="W9" s="647" t="s">
        <v>8</v>
      </c>
      <c r="X9" s="227" t="s">
        <v>7</v>
      </c>
      <c r="Y9" s="210" t="s">
        <v>7</v>
      </c>
      <c r="Z9" s="226" t="s">
        <v>8</v>
      </c>
      <c r="AA9" s="273" t="s">
        <v>8</v>
      </c>
      <c r="AB9" s="563" t="s">
        <v>7</v>
      </c>
      <c r="AC9" s="563" t="s">
        <v>7</v>
      </c>
      <c r="AD9" s="563" t="s">
        <v>7</v>
      </c>
      <c r="AE9" s="709" t="s">
        <v>8</v>
      </c>
    </row>
    <row r="10" spans="2:33" ht="17.25" customHeight="1" x14ac:dyDescent="0.3">
      <c r="B10" s="242" t="s">
        <v>90</v>
      </c>
      <c r="C10" s="478" t="s">
        <v>28</v>
      </c>
      <c r="D10" s="576" t="s">
        <v>19</v>
      </c>
      <c r="E10" s="1008" t="s">
        <v>6</v>
      </c>
      <c r="F10" s="811" t="s">
        <v>7</v>
      </c>
      <c r="G10" s="664" t="s">
        <v>7</v>
      </c>
      <c r="H10" s="664" t="s">
        <v>7</v>
      </c>
      <c r="I10" s="666" t="s">
        <v>14</v>
      </c>
      <c r="J10" s="695" t="s">
        <v>14</v>
      </c>
      <c r="K10" s="696" t="s">
        <v>14</v>
      </c>
      <c r="L10" s="671" t="s">
        <v>19</v>
      </c>
      <c r="M10" s="664" t="s">
        <v>19</v>
      </c>
      <c r="N10" s="664" t="s">
        <v>19</v>
      </c>
      <c r="O10" s="687" t="s">
        <v>6</v>
      </c>
      <c r="P10" s="1009" t="s">
        <v>19</v>
      </c>
      <c r="Q10" s="580" t="s">
        <v>7</v>
      </c>
      <c r="R10" s="204" t="s">
        <v>7</v>
      </c>
      <c r="S10" s="667" t="s">
        <v>14</v>
      </c>
      <c r="T10" s="667" t="s">
        <v>14</v>
      </c>
      <c r="U10" s="1011" t="s">
        <v>14</v>
      </c>
      <c r="V10" s="924" t="s">
        <v>19</v>
      </c>
      <c r="W10" s="924" t="s">
        <v>19</v>
      </c>
      <c r="X10" s="737" t="s">
        <v>7</v>
      </c>
      <c r="Y10" s="204" t="s">
        <v>7</v>
      </c>
      <c r="Z10" s="669" t="s">
        <v>6</v>
      </c>
      <c r="AA10" s="742" t="s">
        <v>6</v>
      </c>
      <c r="AB10" s="661" t="s">
        <v>6</v>
      </c>
      <c r="AC10" s="709" t="s">
        <v>14</v>
      </c>
      <c r="AD10" s="709" t="s">
        <v>14</v>
      </c>
      <c r="AE10" s="709" t="s">
        <v>19</v>
      </c>
    </row>
    <row r="11" spans="2:33" ht="16.5" customHeight="1" x14ac:dyDescent="0.3">
      <c r="B11" s="422" t="s">
        <v>91</v>
      </c>
      <c r="C11" s="421" t="s">
        <v>30</v>
      </c>
      <c r="D11" s="576" t="s">
        <v>14</v>
      </c>
      <c r="E11" s="999" t="s">
        <v>19</v>
      </c>
      <c r="F11" s="811" t="s">
        <v>19</v>
      </c>
      <c r="G11" s="212" t="s">
        <v>19</v>
      </c>
      <c r="H11" s="215" t="s">
        <v>6</v>
      </c>
      <c r="I11" s="275" t="s">
        <v>7</v>
      </c>
      <c r="J11" s="566" t="s">
        <v>7</v>
      </c>
      <c r="K11" s="576" t="s">
        <v>7</v>
      </c>
      <c r="L11" s="761" t="s">
        <v>4</v>
      </c>
      <c r="M11" s="761" t="s">
        <v>4</v>
      </c>
      <c r="N11" s="761" t="s">
        <v>4</v>
      </c>
      <c r="O11" s="761" t="s">
        <v>4</v>
      </c>
      <c r="P11" s="761" t="s">
        <v>4</v>
      </c>
      <c r="Q11" s="569" t="s">
        <v>7</v>
      </c>
      <c r="R11" s="205" t="s">
        <v>7</v>
      </c>
      <c r="S11" s="1016" t="s">
        <v>4</v>
      </c>
      <c r="T11" s="761" t="s">
        <v>4</v>
      </c>
      <c r="U11" s="1016" t="s">
        <v>4</v>
      </c>
      <c r="V11" s="660" t="s">
        <v>7</v>
      </c>
      <c r="W11" s="859" t="s">
        <v>4</v>
      </c>
      <c r="X11" s="859" t="s">
        <v>4</v>
      </c>
      <c r="Y11" s="205" t="s">
        <v>19</v>
      </c>
      <c r="Z11" s="212" t="s">
        <v>7</v>
      </c>
      <c r="AA11" s="275" t="s">
        <v>7</v>
      </c>
      <c r="AB11" s="660" t="s">
        <v>7</v>
      </c>
      <c r="AC11" s="660" t="s">
        <v>7</v>
      </c>
      <c r="AD11" s="709" t="s">
        <v>14</v>
      </c>
      <c r="AE11" s="709" t="s">
        <v>14</v>
      </c>
    </row>
    <row r="12" spans="2:33" ht="15" customHeight="1" x14ac:dyDescent="0.3">
      <c r="B12" s="244" t="s">
        <v>92</v>
      </c>
      <c r="C12" s="421" t="s">
        <v>32</v>
      </c>
      <c r="D12" s="576" t="s">
        <v>7</v>
      </c>
      <c r="E12" s="999" t="s">
        <v>7</v>
      </c>
      <c r="F12" s="811" t="s">
        <v>7</v>
      </c>
      <c r="G12" s="630" t="s">
        <v>14</v>
      </c>
      <c r="H12" s="631" t="s">
        <v>19</v>
      </c>
      <c r="I12" s="632" t="s">
        <v>19</v>
      </c>
      <c r="J12" s="693" t="s">
        <v>7</v>
      </c>
      <c r="K12" s="694" t="s">
        <v>7</v>
      </c>
      <c r="L12" s="653" t="s">
        <v>6</v>
      </c>
      <c r="M12" s="199" t="s">
        <v>6</v>
      </c>
      <c r="N12" s="199" t="s">
        <v>6</v>
      </c>
      <c r="O12" s="651" t="s">
        <v>14</v>
      </c>
      <c r="P12" s="578" t="s">
        <v>14</v>
      </c>
      <c r="Q12" s="569" t="s">
        <v>19</v>
      </c>
      <c r="R12" s="205" t="s">
        <v>19</v>
      </c>
      <c r="S12" s="212" t="s">
        <v>7</v>
      </c>
      <c r="T12" s="1018" t="s">
        <v>6</v>
      </c>
      <c r="U12" s="724" t="s">
        <v>7</v>
      </c>
      <c r="V12" s="724" t="s">
        <v>7</v>
      </c>
      <c r="W12" s="884" t="s">
        <v>14</v>
      </c>
      <c r="X12" s="1019" t="s">
        <v>14</v>
      </c>
      <c r="Y12" s="205" t="s">
        <v>14</v>
      </c>
      <c r="Z12" s="212" t="s">
        <v>19</v>
      </c>
      <c r="AA12" s="275" t="s">
        <v>19</v>
      </c>
      <c r="AB12" s="660" t="s">
        <v>19</v>
      </c>
      <c r="AC12" s="711" t="s">
        <v>6</v>
      </c>
      <c r="AD12" s="563" t="s">
        <v>7</v>
      </c>
      <c r="AE12" s="709" t="s">
        <v>7</v>
      </c>
      <c r="AG12" s="1017"/>
    </row>
    <row r="13" spans="2:33" ht="15" customHeight="1" x14ac:dyDescent="0.3">
      <c r="B13" s="246" t="s">
        <v>93</v>
      </c>
      <c r="C13" s="634" t="s">
        <v>34</v>
      </c>
      <c r="D13" s="208" t="s">
        <v>7</v>
      </c>
      <c r="E13" s="761" t="s">
        <v>4</v>
      </c>
      <c r="F13" s="813" t="s">
        <v>6</v>
      </c>
      <c r="G13" s="673" t="s">
        <v>6</v>
      </c>
      <c r="H13" s="674" t="s">
        <v>14</v>
      </c>
      <c r="I13" s="745" t="s">
        <v>14</v>
      </c>
      <c r="J13" s="697" t="s">
        <v>19</v>
      </c>
      <c r="K13" s="698" t="s">
        <v>19</v>
      </c>
      <c r="L13" s="675" t="s">
        <v>7</v>
      </c>
      <c r="M13" s="633" t="s">
        <v>7</v>
      </c>
      <c r="N13" s="633" t="s">
        <v>7</v>
      </c>
      <c r="O13" s="1009" t="s">
        <v>19</v>
      </c>
      <c r="P13" s="634" t="s">
        <v>14</v>
      </c>
      <c r="Q13" s="585" t="s">
        <v>14</v>
      </c>
      <c r="R13" s="208" t="s">
        <v>14</v>
      </c>
      <c r="S13" s="633" t="s">
        <v>19</v>
      </c>
      <c r="T13" s="633" t="s">
        <v>19</v>
      </c>
      <c r="U13" s="1012" t="s">
        <v>19</v>
      </c>
      <c r="V13" s="1012" t="s">
        <v>6</v>
      </c>
      <c r="W13" s="1012" t="s">
        <v>7</v>
      </c>
      <c r="X13" s="1020" t="s">
        <v>19</v>
      </c>
      <c r="Y13" s="208" t="s">
        <v>7</v>
      </c>
      <c r="Z13" s="635" t="s">
        <v>14</v>
      </c>
      <c r="AA13" s="634" t="s">
        <v>14</v>
      </c>
      <c r="AB13" s="660" t="s">
        <v>14</v>
      </c>
      <c r="AC13" s="709" t="s">
        <v>19</v>
      </c>
      <c r="AD13" s="709" t="s">
        <v>19</v>
      </c>
      <c r="AE13" s="709" t="s">
        <v>7</v>
      </c>
    </row>
    <row r="14" spans="2:33" ht="16.149999999999999" customHeight="1" x14ac:dyDescent="0.25">
      <c r="B14" s="246" t="s">
        <v>55</v>
      </c>
      <c r="C14" s="207"/>
      <c r="D14" s="992"/>
      <c r="E14" s="994"/>
      <c r="F14" s="637"/>
      <c r="G14" s="637"/>
      <c r="H14" s="637"/>
      <c r="I14" s="637"/>
      <c r="J14" s="637"/>
      <c r="K14" s="637"/>
      <c r="L14" s="637"/>
      <c r="M14" s="637"/>
      <c r="N14" s="637"/>
      <c r="O14" s="637"/>
      <c r="P14" s="637"/>
      <c r="Q14" s="637"/>
      <c r="R14" s="637"/>
      <c r="S14" s="637"/>
      <c r="T14" s="637"/>
      <c r="U14" s="637"/>
      <c r="V14" s="637"/>
      <c r="W14" s="993"/>
      <c r="X14" s="991"/>
      <c r="Y14" s="992"/>
      <c r="Z14" s="994"/>
      <c r="AA14" s="637"/>
      <c r="AB14" s="637"/>
      <c r="AC14" s="637"/>
      <c r="AD14" s="637"/>
      <c r="AE14" s="637"/>
    </row>
    <row r="15" spans="2:33" ht="11.25" customHeight="1" x14ac:dyDescent="0.25">
      <c r="B15" s="4"/>
    </row>
    <row r="16" spans="2:33" ht="11.15" customHeight="1" x14ac:dyDescent="0.25">
      <c r="B16" s="4"/>
    </row>
    <row r="17" spans="2:31" ht="11.15" customHeight="1" x14ac:dyDescent="0.25">
      <c r="B17" s="4"/>
    </row>
    <row r="18" spans="2:31" ht="11.15" customHeight="1" x14ac:dyDescent="0.25">
      <c r="B18" s="4"/>
      <c r="C18" s="21" t="s">
        <v>38</v>
      </c>
      <c r="D18" s="775">
        <f t="shared" ref="D18:W18" si="0">SUM(D19:D22)</f>
        <v>4</v>
      </c>
      <c r="E18" s="790">
        <f t="shared" si="0"/>
        <v>5</v>
      </c>
      <c r="F18" s="53">
        <f t="shared" si="0"/>
        <v>4</v>
      </c>
      <c r="G18" s="53">
        <f t="shared" si="0"/>
        <v>6</v>
      </c>
      <c r="H18" s="53">
        <f t="shared" si="0"/>
        <v>6</v>
      </c>
      <c r="I18" s="798">
        <f t="shared" si="0"/>
        <v>6</v>
      </c>
      <c r="J18" s="774">
        <f t="shared" si="0"/>
        <v>4</v>
      </c>
      <c r="K18" s="775">
        <f t="shared" si="0"/>
        <v>4</v>
      </c>
      <c r="L18" s="790">
        <f t="shared" si="0"/>
        <v>5</v>
      </c>
      <c r="M18" s="53">
        <f t="shared" si="0"/>
        <v>5</v>
      </c>
      <c r="N18" s="53">
        <f t="shared" si="0"/>
        <v>5</v>
      </c>
      <c r="O18" s="53">
        <f t="shared" si="0"/>
        <v>6</v>
      </c>
      <c r="P18" s="798">
        <f t="shared" si="0"/>
        <v>6</v>
      </c>
      <c r="Q18" s="774">
        <f t="shared" si="0"/>
        <v>4</v>
      </c>
      <c r="R18" s="775">
        <f t="shared" si="0"/>
        <v>4</v>
      </c>
      <c r="S18" s="790">
        <f t="shared" si="0"/>
        <v>5</v>
      </c>
      <c r="T18" s="53">
        <f t="shared" si="0"/>
        <v>6</v>
      </c>
      <c r="U18" s="53">
        <f t="shared" si="0"/>
        <v>5</v>
      </c>
      <c r="V18" s="53">
        <f t="shared" si="0"/>
        <v>4</v>
      </c>
      <c r="W18" s="53">
        <f t="shared" si="0"/>
        <v>5</v>
      </c>
      <c r="X18" s="53">
        <f>SUM(X19:X22)</f>
        <v>4</v>
      </c>
      <c r="Y18" s="53">
        <f>SUM(Y19:Y22)</f>
        <v>4</v>
      </c>
      <c r="Z18" s="53">
        <f t="shared" ref="Z18:AA18" si="1">SUM(Z19:Z22)</f>
        <v>6</v>
      </c>
      <c r="AA18" s="53">
        <f t="shared" si="1"/>
        <v>6</v>
      </c>
      <c r="AB18" s="53">
        <f>SUM(AB19:AB22)</f>
        <v>6</v>
      </c>
      <c r="AC18" s="53">
        <f t="shared" ref="AC18" si="2">SUM(AC19:AC22)</f>
        <v>6</v>
      </c>
      <c r="AD18" s="53">
        <f>SUM(AD19:AD22)</f>
        <v>6</v>
      </c>
      <c r="AE18" s="53">
        <f>SUM(AE19:AE22)</f>
        <v>4</v>
      </c>
    </row>
    <row r="19" spans="2:31" ht="12.75" customHeight="1" x14ac:dyDescent="0.25">
      <c r="B19" s="4"/>
      <c r="C19" s="52" t="s">
        <v>8</v>
      </c>
      <c r="D19" s="777">
        <f t="shared" ref="D19:AE19" si="3">COUNTIFS(D$6:D$13,"M")+COUNTIFS(D$6:D$13,"MG")</f>
        <v>1</v>
      </c>
      <c r="E19" s="791">
        <f t="shared" si="3"/>
        <v>2</v>
      </c>
      <c r="F19" s="81">
        <f t="shared" si="3"/>
        <v>1</v>
      </c>
      <c r="G19" s="81">
        <f t="shared" si="3"/>
        <v>2</v>
      </c>
      <c r="H19" s="81">
        <f t="shared" si="3"/>
        <v>2</v>
      </c>
      <c r="I19" s="799">
        <f t="shared" si="3"/>
        <v>2</v>
      </c>
      <c r="J19" s="776">
        <f t="shared" si="3"/>
        <v>1</v>
      </c>
      <c r="K19" s="777">
        <f t="shared" si="3"/>
        <v>1</v>
      </c>
      <c r="L19" s="791">
        <f t="shared" si="3"/>
        <v>2</v>
      </c>
      <c r="M19" s="81">
        <f t="shared" si="3"/>
        <v>2</v>
      </c>
      <c r="N19" s="81">
        <f t="shared" si="3"/>
        <v>2</v>
      </c>
      <c r="O19" s="81">
        <f t="shared" si="3"/>
        <v>2</v>
      </c>
      <c r="P19" s="799">
        <f t="shared" si="3"/>
        <v>2</v>
      </c>
      <c r="Q19" s="776">
        <f t="shared" si="3"/>
        <v>1</v>
      </c>
      <c r="R19" s="777">
        <f t="shared" si="3"/>
        <v>1</v>
      </c>
      <c r="S19" s="791">
        <f t="shared" si="3"/>
        <v>2</v>
      </c>
      <c r="T19" s="81">
        <f t="shared" si="3"/>
        <v>2</v>
      </c>
      <c r="U19" s="81">
        <f t="shared" si="3"/>
        <v>2</v>
      </c>
      <c r="V19" s="81">
        <f t="shared" si="3"/>
        <v>1</v>
      </c>
      <c r="W19" s="81">
        <f t="shared" si="3"/>
        <v>2</v>
      </c>
      <c r="X19" s="81">
        <f t="shared" si="3"/>
        <v>1</v>
      </c>
      <c r="Y19" s="81">
        <f t="shared" si="3"/>
        <v>1</v>
      </c>
      <c r="Z19" s="81">
        <f t="shared" si="3"/>
        <v>2</v>
      </c>
      <c r="AA19" s="81">
        <f t="shared" si="3"/>
        <v>2</v>
      </c>
      <c r="AB19" s="81">
        <f t="shared" si="3"/>
        <v>2</v>
      </c>
      <c r="AC19" s="81">
        <f t="shared" si="3"/>
        <v>2</v>
      </c>
      <c r="AD19" s="81">
        <f t="shared" si="3"/>
        <v>2</v>
      </c>
      <c r="AE19" s="81">
        <f t="shared" si="3"/>
        <v>1</v>
      </c>
    </row>
    <row r="20" spans="2:31" ht="12.75" customHeight="1" x14ac:dyDescent="0.25">
      <c r="B20" s="4"/>
      <c r="C20" s="52" t="s">
        <v>14</v>
      </c>
      <c r="D20" s="779">
        <f t="shared" ref="D20:AE20" si="4">COUNTIFS(D$6:D$13,"T")+COUNTIFS(D$6:D$13,"TG")</f>
        <v>1</v>
      </c>
      <c r="E20" s="792">
        <f t="shared" si="4"/>
        <v>1</v>
      </c>
      <c r="F20" s="84">
        <f t="shared" si="4"/>
        <v>1</v>
      </c>
      <c r="G20" s="84">
        <f t="shared" si="4"/>
        <v>2</v>
      </c>
      <c r="H20" s="84">
        <f t="shared" si="4"/>
        <v>2</v>
      </c>
      <c r="I20" s="800">
        <f t="shared" si="4"/>
        <v>2</v>
      </c>
      <c r="J20" s="778">
        <f t="shared" si="4"/>
        <v>1</v>
      </c>
      <c r="K20" s="779">
        <f t="shared" si="4"/>
        <v>1</v>
      </c>
      <c r="L20" s="792">
        <f t="shared" si="4"/>
        <v>1</v>
      </c>
      <c r="M20" s="84">
        <f t="shared" si="4"/>
        <v>1</v>
      </c>
      <c r="N20" s="84">
        <f t="shared" si="4"/>
        <v>1</v>
      </c>
      <c r="O20" s="84">
        <f t="shared" si="4"/>
        <v>2</v>
      </c>
      <c r="P20" s="800">
        <f t="shared" si="4"/>
        <v>2</v>
      </c>
      <c r="Q20" s="778">
        <f t="shared" si="4"/>
        <v>1</v>
      </c>
      <c r="R20" s="779">
        <f t="shared" si="4"/>
        <v>1</v>
      </c>
      <c r="S20" s="792">
        <f t="shared" si="4"/>
        <v>2</v>
      </c>
      <c r="T20" s="84">
        <f t="shared" si="4"/>
        <v>2</v>
      </c>
      <c r="U20" s="84">
        <f t="shared" si="4"/>
        <v>2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2</v>
      </c>
      <c r="AA20" s="84">
        <f t="shared" si="4"/>
        <v>2</v>
      </c>
      <c r="AB20" s="84">
        <f t="shared" si="4"/>
        <v>2</v>
      </c>
      <c r="AC20" s="84">
        <f t="shared" si="4"/>
        <v>2</v>
      </c>
      <c r="AD20" s="84">
        <f t="shared" si="4"/>
        <v>2</v>
      </c>
      <c r="AE20" s="84">
        <f t="shared" si="4"/>
        <v>1</v>
      </c>
    </row>
    <row r="21" spans="2:31" ht="12" customHeight="1" x14ac:dyDescent="0.25">
      <c r="C21" s="52" t="s">
        <v>19</v>
      </c>
      <c r="D21" s="781">
        <f t="shared" ref="D21:AE21" si="5">COUNTIFS(D$6:D$13,"N")+COUNTIFS(D$6:D$13,"NG")</f>
        <v>1</v>
      </c>
      <c r="E21" s="793">
        <f t="shared" si="5"/>
        <v>1</v>
      </c>
      <c r="F21" s="87">
        <f t="shared" si="5"/>
        <v>1</v>
      </c>
      <c r="G21" s="87">
        <f t="shared" si="5"/>
        <v>1</v>
      </c>
      <c r="H21" s="87">
        <f t="shared" si="5"/>
        <v>1</v>
      </c>
      <c r="I21" s="801">
        <f t="shared" si="5"/>
        <v>1</v>
      </c>
      <c r="J21" s="780">
        <f t="shared" si="5"/>
        <v>1</v>
      </c>
      <c r="K21" s="781">
        <f t="shared" si="5"/>
        <v>1</v>
      </c>
      <c r="L21" s="793">
        <f t="shared" si="5"/>
        <v>1</v>
      </c>
      <c r="M21" s="87">
        <f t="shared" si="5"/>
        <v>1</v>
      </c>
      <c r="N21" s="87">
        <f t="shared" si="5"/>
        <v>1</v>
      </c>
      <c r="O21" s="87">
        <f t="shared" si="5"/>
        <v>1</v>
      </c>
      <c r="P21" s="801">
        <f t="shared" si="5"/>
        <v>1</v>
      </c>
      <c r="Q21" s="780">
        <f t="shared" si="5"/>
        <v>1</v>
      </c>
      <c r="R21" s="781">
        <f t="shared" si="5"/>
        <v>1</v>
      </c>
      <c r="S21" s="793">
        <f t="shared" si="5"/>
        <v>1</v>
      </c>
      <c r="T21" s="87">
        <f t="shared" si="5"/>
        <v>1</v>
      </c>
      <c r="U21" s="87">
        <f t="shared" si="5"/>
        <v>1</v>
      </c>
      <c r="V21" s="87">
        <f t="shared" si="5"/>
        <v>1</v>
      </c>
      <c r="W21" s="87">
        <f t="shared" si="5"/>
        <v>1</v>
      </c>
      <c r="X21" s="87">
        <f t="shared" si="5"/>
        <v>1</v>
      </c>
      <c r="Y21" s="87">
        <f t="shared" si="5"/>
        <v>1</v>
      </c>
      <c r="Z21" s="87">
        <f t="shared" si="5"/>
        <v>1</v>
      </c>
      <c r="AA21" s="87">
        <f t="shared" si="5"/>
        <v>1</v>
      </c>
      <c r="AB21" s="87">
        <f t="shared" si="5"/>
        <v>1</v>
      </c>
      <c r="AC21" s="87">
        <f t="shared" si="5"/>
        <v>1</v>
      </c>
      <c r="AD21" s="87">
        <f t="shared" si="5"/>
        <v>1</v>
      </c>
      <c r="AE21" s="87">
        <f t="shared" si="5"/>
        <v>1</v>
      </c>
    </row>
    <row r="22" spans="2:31" ht="15" customHeight="1" x14ac:dyDescent="0.25">
      <c r="C22" s="52" t="s">
        <v>6</v>
      </c>
      <c r="D22" s="783">
        <f t="shared" ref="D22:AE22" si="6">COUNTIFS(D$6:D$13,"D")+COUNTIFS(D$6:D$13,"DG")</f>
        <v>1</v>
      </c>
      <c r="E22" s="794">
        <f t="shared" si="6"/>
        <v>1</v>
      </c>
      <c r="F22" s="90">
        <f t="shared" si="6"/>
        <v>1</v>
      </c>
      <c r="G22" s="90">
        <f t="shared" si="6"/>
        <v>1</v>
      </c>
      <c r="H22" s="90">
        <f t="shared" si="6"/>
        <v>1</v>
      </c>
      <c r="I22" s="802">
        <f t="shared" si="6"/>
        <v>1</v>
      </c>
      <c r="J22" s="782">
        <f t="shared" si="6"/>
        <v>1</v>
      </c>
      <c r="K22" s="783">
        <f t="shared" si="6"/>
        <v>1</v>
      </c>
      <c r="L22" s="794">
        <f t="shared" si="6"/>
        <v>1</v>
      </c>
      <c r="M22" s="90">
        <f t="shared" si="6"/>
        <v>1</v>
      </c>
      <c r="N22" s="90">
        <f t="shared" si="6"/>
        <v>1</v>
      </c>
      <c r="O22" s="90">
        <f t="shared" si="6"/>
        <v>1</v>
      </c>
      <c r="P22" s="802">
        <f t="shared" si="6"/>
        <v>1</v>
      </c>
      <c r="Q22" s="782">
        <f t="shared" si="6"/>
        <v>1</v>
      </c>
      <c r="R22" s="783">
        <f t="shared" si="6"/>
        <v>1</v>
      </c>
      <c r="S22" s="794">
        <f t="shared" si="6"/>
        <v>0</v>
      </c>
      <c r="T22" s="90">
        <f t="shared" si="6"/>
        <v>1</v>
      </c>
      <c r="U22" s="90">
        <f t="shared" si="6"/>
        <v>0</v>
      </c>
      <c r="V22" s="90">
        <f t="shared" si="6"/>
        <v>1</v>
      </c>
      <c r="W22" s="90">
        <f t="shared" si="6"/>
        <v>1</v>
      </c>
      <c r="X22" s="90">
        <f t="shared" si="6"/>
        <v>1</v>
      </c>
      <c r="Y22" s="90">
        <f t="shared" si="6"/>
        <v>1</v>
      </c>
      <c r="Z22" s="90">
        <f t="shared" si="6"/>
        <v>1</v>
      </c>
      <c r="AA22" s="90">
        <f t="shared" si="6"/>
        <v>1</v>
      </c>
      <c r="AB22" s="90">
        <f t="shared" si="6"/>
        <v>1</v>
      </c>
      <c r="AC22" s="90">
        <f t="shared" si="6"/>
        <v>1</v>
      </c>
      <c r="AD22" s="90">
        <f t="shared" si="6"/>
        <v>1</v>
      </c>
      <c r="AE22" s="90">
        <f t="shared" si="6"/>
        <v>1</v>
      </c>
    </row>
    <row r="23" spans="2:31" ht="14.25" customHeight="1" x14ac:dyDescent="0.25">
      <c r="C23" s="21" t="s">
        <v>7</v>
      </c>
      <c r="D23" s="785">
        <f t="shared" ref="D23:AE23" si="7">COUNTIFS(D$6:D$13,"L")+COUNTIFS(D$6:D$13,"LG")</f>
        <v>4</v>
      </c>
      <c r="E23" s="795">
        <f t="shared" si="7"/>
        <v>2</v>
      </c>
      <c r="F23" s="92">
        <f t="shared" si="7"/>
        <v>4</v>
      </c>
      <c r="G23" s="92">
        <f t="shared" si="7"/>
        <v>2</v>
      </c>
      <c r="H23" s="92">
        <f t="shared" si="7"/>
        <v>2</v>
      </c>
      <c r="I23" s="803">
        <f t="shared" si="7"/>
        <v>2</v>
      </c>
      <c r="J23" s="784">
        <f t="shared" si="7"/>
        <v>4</v>
      </c>
      <c r="K23" s="785">
        <f t="shared" si="7"/>
        <v>4</v>
      </c>
      <c r="L23" s="795">
        <f t="shared" si="7"/>
        <v>2</v>
      </c>
      <c r="M23" s="92">
        <f t="shared" si="7"/>
        <v>2</v>
      </c>
      <c r="N23" s="92">
        <f t="shared" si="7"/>
        <v>2</v>
      </c>
      <c r="O23" s="92">
        <f t="shared" si="7"/>
        <v>1</v>
      </c>
      <c r="P23" s="803">
        <f t="shared" si="7"/>
        <v>1</v>
      </c>
      <c r="Q23" s="784">
        <f t="shared" si="7"/>
        <v>4</v>
      </c>
      <c r="R23" s="785">
        <f t="shared" si="7"/>
        <v>4</v>
      </c>
      <c r="S23" s="795">
        <f t="shared" si="7"/>
        <v>2</v>
      </c>
      <c r="T23" s="92">
        <f t="shared" si="7"/>
        <v>1</v>
      </c>
      <c r="U23" s="92">
        <f t="shared" si="7"/>
        <v>2</v>
      </c>
      <c r="V23" s="92">
        <f t="shared" si="7"/>
        <v>4</v>
      </c>
      <c r="W23" s="92">
        <f t="shared" si="7"/>
        <v>2</v>
      </c>
      <c r="X23" s="92">
        <f t="shared" si="7"/>
        <v>3</v>
      </c>
      <c r="Y23" s="92">
        <f t="shared" si="7"/>
        <v>4</v>
      </c>
      <c r="Z23" s="92">
        <f t="shared" si="7"/>
        <v>2</v>
      </c>
      <c r="AA23" s="92">
        <f t="shared" si="7"/>
        <v>2</v>
      </c>
      <c r="AB23" s="92">
        <f t="shared" si="7"/>
        <v>2</v>
      </c>
      <c r="AC23" s="92">
        <f t="shared" si="7"/>
        <v>2</v>
      </c>
      <c r="AD23" s="92">
        <f t="shared" si="7"/>
        <v>2</v>
      </c>
      <c r="AE23" s="92">
        <f t="shared" si="7"/>
        <v>4</v>
      </c>
    </row>
    <row r="24" spans="2:31" ht="12.5" x14ac:dyDescent="0.25">
      <c r="C24" s="21" t="s">
        <v>94</v>
      </c>
      <c r="D24" s="787">
        <f>COUNTIFS(E$6:E$13,"MG")+COUNTIFS(E$6:E$13,"TG")+COUNTIFS(E$6:E$13,"LG")+COUNTIFS(E$6:E$13,"DG")</f>
        <v>1</v>
      </c>
      <c r="E24" s="796">
        <f>COUNTIFS(E$6:E$13,"MG")+COUNTIFS(E$6:E$13,"TG")+COUNTIFS(E$6:E$13,"LG")+COUNTIFS(E$6:E$13,"DG")</f>
        <v>1</v>
      </c>
      <c r="F24" s="180">
        <f>COUNTIFS(G$6:G$13,"MG")+COUNTIFS(G$6:G$13,"TG")+COUNTIFS(G$6:G$13,"LG")+COUNTIFS(G$6:G$13,"DG")</f>
        <v>1</v>
      </c>
      <c r="G24" s="180">
        <f>COUNTIFS(G$6:G$13,"MG")+COUNTIFS(G$6:G$13,"TG")+COUNTIFS(G$6:G$13,"LG")+COUNTIFS(G$6:G$13,"DG")</f>
        <v>1</v>
      </c>
      <c r="H24" s="180">
        <f t="shared" ref="H24:L24" si="8">COUNTIFS(H$6:H$13,"MG")+COUNTIFS(H$6:H$13,"TG")+COUNTIFS(H$6:H$13,"LG")+COUNTIFS(H$6:H$13,"DG")</f>
        <v>1</v>
      </c>
      <c r="I24" s="804">
        <f t="shared" ref="I24" si="9">COUNTIFS(J$6:J$13,"MG")+COUNTIFS(J$6:J$13,"TG")+COUNTIFS(J$6:J$13,"LG")+COUNTIFS(J$6:J$13,"DG")</f>
        <v>1</v>
      </c>
      <c r="J24" s="786">
        <f t="shared" ref="J24:K24" si="10">COUNTIFS(J$6:J$13,"MG")+COUNTIFS(J$6:J$13,"TG")+COUNTIFS(J$6:J$13,"LG")+COUNTIFS(J$6:J$13,"DG")</f>
        <v>1</v>
      </c>
      <c r="K24" s="787">
        <f t="shared" si="10"/>
        <v>1</v>
      </c>
      <c r="L24" s="796">
        <f t="shared" si="8"/>
        <v>1</v>
      </c>
      <c r="M24" s="180">
        <f t="shared" ref="M24" si="11">COUNTIFS(N$6:N$13,"MG")+COUNTIFS(N$6:N$13,"TG")+COUNTIFS(N$6:N$13,"LG")+COUNTIFS(N$6:N$13,"DG")</f>
        <v>1</v>
      </c>
      <c r="N24" s="180">
        <f t="shared" ref="N24:AE24" si="12">COUNTIFS(N$6:N$13,"MG")+COUNTIFS(N$6:N$13,"TG")+COUNTIFS(N$6:N$13,"LG")+COUNTIFS(N$6:N$13,"DG")</f>
        <v>1</v>
      </c>
      <c r="O24" s="180">
        <f t="shared" si="12"/>
        <v>1</v>
      </c>
      <c r="P24" s="804">
        <f t="shared" ref="P24" si="13">COUNTIFS(Q$6:Q$13,"MG")+COUNTIFS(Q$6:Q$13,"TG")+COUNTIFS(Q$6:Q$13,"LG")+COUNTIFS(Q$6:Q$13,"DG")</f>
        <v>1</v>
      </c>
      <c r="Q24" s="786">
        <f t="shared" si="12"/>
        <v>1</v>
      </c>
      <c r="R24" s="787">
        <f t="shared" si="12"/>
        <v>1</v>
      </c>
      <c r="S24" s="796">
        <f t="shared" ref="S24" si="14">COUNTIFS(T$6:T$13,"MG")+COUNTIFS(T$6:T$13,"TG")+COUNTIFS(T$6:T$13,"LG")+COUNTIFS(T$6:T$13,"DG")</f>
        <v>1</v>
      </c>
      <c r="T24" s="180">
        <f t="shared" si="12"/>
        <v>1</v>
      </c>
      <c r="U24" s="180">
        <f t="shared" si="12"/>
        <v>1</v>
      </c>
      <c r="V24" s="180">
        <f t="shared" ref="V24" si="15">COUNTIFS(W$6:W$13,"MG")+COUNTIFS(W$6:W$13,"TG")+COUNTIFS(W$6:W$13,"LG")+COUNTIFS(W$6:W$13,"DG")</f>
        <v>1</v>
      </c>
      <c r="W24" s="180">
        <f t="shared" si="12"/>
        <v>1</v>
      </c>
      <c r="X24" s="180">
        <f t="shared" si="12"/>
        <v>1</v>
      </c>
      <c r="Y24" s="180">
        <f t="shared" si="12"/>
        <v>1</v>
      </c>
      <c r="Z24" s="180">
        <f t="shared" ref="Z24" si="16">COUNTIFS(AA$6:AA$13,"MG")+COUNTIFS(AA$6:AA$13,"TG")+COUNTIFS(AA$6:AA$13,"LG")+COUNTIFS(AA$6:AA$13,"DG")</f>
        <v>1</v>
      </c>
      <c r="AA24" s="180">
        <f t="shared" si="12"/>
        <v>1</v>
      </c>
      <c r="AB24" s="180">
        <f t="shared" si="12"/>
        <v>1</v>
      </c>
      <c r="AC24" s="180">
        <f t="shared" si="12"/>
        <v>1</v>
      </c>
      <c r="AD24" s="180">
        <f t="shared" si="12"/>
        <v>1</v>
      </c>
      <c r="AE24" s="180">
        <f t="shared" si="12"/>
        <v>1</v>
      </c>
    </row>
    <row r="25" spans="2:31" ht="12.5" x14ac:dyDescent="0.25">
      <c r="C25" s="21" t="s">
        <v>4</v>
      </c>
      <c r="D25" s="789">
        <f t="shared" ref="D25:AE25" si="17">COUNTIFS(D$6:D$13,"V")</f>
        <v>0</v>
      </c>
      <c r="E25" s="797">
        <f t="shared" si="17"/>
        <v>1</v>
      </c>
      <c r="F25" s="94">
        <f t="shared" si="17"/>
        <v>0</v>
      </c>
      <c r="G25" s="94">
        <f t="shared" si="17"/>
        <v>0</v>
      </c>
      <c r="H25" s="94">
        <f t="shared" si="17"/>
        <v>0</v>
      </c>
      <c r="I25" s="805">
        <f t="shared" si="17"/>
        <v>0</v>
      </c>
      <c r="J25" s="788">
        <f t="shared" si="17"/>
        <v>0</v>
      </c>
      <c r="K25" s="789">
        <f t="shared" si="17"/>
        <v>0</v>
      </c>
      <c r="L25" s="797">
        <f t="shared" si="17"/>
        <v>1</v>
      </c>
      <c r="M25" s="94">
        <f t="shared" si="17"/>
        <v>1</v>
      </c>
      <c r="N25" s="94">
        <f t="shared" si="17"/>
        <v>1</v>
      </c>
      <c r="O25" s="94">
        <f t="shared" si="17"/>
        <v>1</v>
      </c>
      <c r="P25" s="805">
        <f t="shared" si="17"/>
        <v>1</v>
      </c>
      <c r="Q25" s="788">
        <f t="shared" si="17"/>
        <v>0</v>
      </c>
      <c r="R25" s="789">
        <f t="shared" si="17"/>
        <v>0</v>
      </c>
      <c r="S25" s="797">
        <f t="shared" si="17"/>
        <v>1</v>
      </c>
      <c r="T25" s="94">
        <f t="shared" si="17"/>
        <v>1</v>
      </c>
      <c r="U25" s="94">
        <f t="shared" si="17"/>
        <v>1</v>
      </c>
      <c r="V25" s="94">
        <f t="shared" si="17"/>
        <v>0</v>
      </c>
      <c r="W25" s="94">
        <f t="shared" si="17"/>
        <v>1</v>
      </c>
      <c r="X25" s="94">
        <f t="shared" si="17"/>
        <v>1</v>
      </c>
      <c r="Y25" s="94">
        <f t="shared" si="17"/>
        <v>0</v>
      </c>
      <c r="Z25" s="94">
        <f t="shared" si="17"/>
        <v>0</v>
      </c>
      <c r="AA25" s="94">
        <f t="shared" si="17"/>
        <v>0</v>
      </c>
      <c r="AB25" s="94">
        <f t="shared" si="17"/>
        <v>0</v>
      </c>
      <c r="AC25" s="94">
        <f t="shared" si="17"/>
        <v>0</v>
      </c>
      <c r="AD25" s="94">
        <f t="shared" si="17"/>
        <v>0</v>
      </c>
      <c r="AE25" s="94">
        <f t="shared" si="17"/>
        <v>0</v>
      </c>
    </row>
    <row r="26" spans="2:31" ht="12.5" x14ac:dyDescent="0.25"/>
    <row r="27" spans="2:31" ht="12.5" x14ac:dyDescent="0.25"/>
    <row r="28" spans="2:31" ht="12.5" x14ac:dyDescent="0.25"/>
    <row r="29" spans="2:31" ht="12.5" x14ac:dyDescent="0.25"/>
    <row r="30" spans="2:31" ht="12.5" x14ac:dyDescent="0.25"/>
    <row r="31" spans="2:31" ht="12.5" x14ac:dyDescent="0.25"/>
    <row r="32" spans="2:31" ht="12.5" x14ac:dyDescent="0.25"/>
    <row r="33" spans="2:2" ht="12.5" x14ac:dyDescent="0.25"/>
    <row r="34" spans="2:2" s="10" customFormat="1" ht="12.5" x14ac:dyDescent="0.25">
      <c r="B34"/>
    </row>
    <row r="35" spans="2:2" s="10" customFormat="1" ht="12.5" x14ac:dyDescent="0.25">
      <c r="B35"/>
    </row>
    <row r="36" spans="2:2" s="10" customFormat="1" ht="12.5" x14ac:dyDescent="0.25">
      <c r="B36"/>
    </row>
    <row r="37" spans="2:2" s="10" customFormat="1" ht="12.5" x14ac:dyDescent="0.25">
      <c r="B37"/>
    </row>
    <row r="38" spans="2:2" s="10" customFormat="1" ht="12.5" x14ac:dyDescent="0.25">
      <c r="B38"/>
    </row>
    <row r="39" spans="2:2" s="10" customFormat="1" ht="12.5" x14ac:dyDescent="0.25">
      <c r="B39"/>
    </row>
    <row r="40" spans="2:2" s="10" customFormat="1" ht="12.5" x14ac:dyDescent="0.25">
      <c r="B40"/>
    </row>
    <row r="41" spans="2:2" s="10" customFormat="1" ht="12.5" x14ac:dyDescent="0.25">
      <c r="B41"/>
    </row>
    <row r="42" spans="2:2" s="10" customFormat="1" ht="12.5" x14ac:dyDescent="0.25">
      <c r="B42"/>
    </row>
    <row r="43" spans="2:2" s="10" customFormat="1" ht="12.5" x14ac:dyDescent="0.25">
      <c r="B43"/>
    </row>
    <row r="44" spans="2:2" s="10" customFormat="1" ht="12.5" x14ac:dyDescent="0.25">
      <c r="B44"/>
    </row>
    <row r="45" spans="2:2" ht="12.5" x14ac:dyDescent="0.25"/>
  </sheetData>
  <mergeCells count="1">
    <mergeCell ref="B4:B5"/>
  </mergeCells>
  <pageMargins left="0.7" right="0.7" top="0.75" bottom="0.75" header="0.3" footer="0.3"/>
  <pageSetup paperSize="9" orientation="portrait"/>
  <headerFooter>
    <oddHeader>&amp;L&amp;"Calibri"&amp;10&amp;K000000 Confidential&amp;1#_x000D_</oddHead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06BA-F637-4F2C-9F82-10C094512B80}">
  <dimension ref="A1"/>
  <sheetViews>
    <sheetView workbookViewId="0"/>
  </sheetViews>
  <sheetFormatPr baseColWidth="10" defaultColWidth="8.7265625"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7809-E31E-49AD-BC4D-0037461498C5}">
  <dimension ref="B1:AG44"/>
  <sheetViews>
    <sheetView showGridLines="0" zoomScale="115" zoomScaleNormal="115" workbookViewId="0">
      <pane xSplit="3" ySplit="5" topLeftCell="P6" activePane="bottomRight" state="frozen"/>
      <selection pane="topRight" activeCell="D1" sqref="D1"/>
      <selection pane="bottomLeft" activeCell="A6" sqref="A6"/>
      <selection pane="bottomRight" activeCell="L9" sqref="L9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3" ht="10.5" customHeight="1" x14ac:dyDescent="0.35">
      <c r="B3" s="2"/>
      <c r="C3" s="7"/>
      <c r="D3" s="1120" t="s">
        <v>59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02" t="s">
        <v>51</v>
      </c>
      <c r="AC3" s="1102"/>
      <c r="AD3" s="1102"/>
      <c r="AE3" s="1102"/>
    </row>
    <row r="4" spans="2:33" ht="11.25" customHeight="1" x14ac:dyDescent="0.25">
      <c r="B4" s="1100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3" ht="13" thickBot="1" x14ac:dyDescent="0.3">
      <c r="B5" s="1101"/>
      <c r="C5" s="9"/>
      <c r="D5" s="34">
        <v>45299</v>
      </c>
      <c r="E5" s="34">
        <v>45300</v>
      </c>
      <c r="F5" s="34">
        <v>45301</v>
      </c>
      <c r="G5" s="34">
        <v>45302</v>
      </c>
      <c r="H5" s="34">
        <v>45303</v>
      </c>
      <c r="I5" s="34">
        <v>45304</v>
      </c>
      <c r="J5" s="34">
        <v>45305</v>
      </c>
      <c r="K5" s="34">
        <v>45306</v>
      </c>
      <c r="L5" s="34">
        <v>45307</v>
      </c>
      <c r="M5" s="34">
        <v>45308</v>
      </c>
      <c r="N5" s="34">
        <v>45309</v>
      </c>
      <c r="O5" s="34">
        <v>45310</v>
      </c>
      <c r="P5" s="34">
        <v>45311</v>
      </c>
      <c r="Q5" s="34">
        <v>45312</v>
      </c>
      <c r="R5" s="34">
        <v>45313</v>
      </c>
      <c r="S5" s="34">
        <v>45314</v>
      </c>
      <c r="T5" s="34">
        <v>45315</v>
      </c>
      <c r="U5" s="34">
        <v>45316</v>
      </c>
      <c r="V5" s="34">
        <v>45317</v>
      </c>
      <c r="W5" s="34">
        <v>45318</v>
      </c>
      <c r="X5" s="34">
        <v>45319</v>
      </c>
      <c r="Y5" s="34">
        <v>45320</v>
      </c>
      <c r="Z5" s="34">
        <v>45321</v>
      </c>
      <c r="AA5" s="34">
        <v>45322</v>
      </c>
      <c r="AB5" s="34">
        <v>45323</v>
      </c>
      <c r="AC5" s="34">
        <v>45324</v>
      </c>
      <c r="AD5" s="34">
        <v>45325</v>
      </c>
      <c r="AE5" s="34">
        <v>45326</v>
      </c>
    </row>
    <row r="6" spans="2:33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76" t="s">
        <v>14</v>
      </c>
      <c r="AB6" s="76" t="s">
        <v>14</v>
      </c>
      <c r="AC6" s="76" t="s">
        <v>6</v>
      </c>
      <c r="AD6" s="76" t="s">
        <v>7</v>
      </c>
      <c r="AE6" s="76" t="s">
        <v>7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77" t="s">
        <v>6</v>
      </c>
      <c r="G7" s="77" t="s">
        <v>7</v>
      </c>
      <c r="H7" s="77" t="s">
        <v>6</v>
      </c>
      <c r="I7" s="70" t="s">
        <v>7</v>
      </c>
      <c r="J7" s="70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70" t="s">
        <v>16</v>
      </c>
      <c r="Q7" s="70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0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0" t="s">
        <v>6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53</v>
      </c>
      <c r="X8" s="71" t="s">
        <v>53</v>
      </c>
      <c r="Y8" s="69" t="s">
        <v>23</v>
      </c>
      <c r="Z8" s="69" t="s">
        <v>23</v>
      </c>
      <c r="AA8" s="69" t="s">
        <v>16</v>
      </c>
      <c r="AB8" s="69" t="s">
        <v>16</v>
      </c>
      <c r="AC8" s="69" t="s">
        <v>16</v>
      </c>
      <c r="AD8" s="70" t="s">
        <v>7</v>
      </c>
      <c r="AE8" s="71" t="s">
        <v>7</v>
      </c>
    </row>
    <row r="9" spans="2:33" ht="15" customHeight="1" x14ac:dyDescent="0.25">
      <c r="B9" s="55" t="s">
        <v>12</v>
      </c>
      <c r="C9" s="10" t="s">
        <v>26</v>
      </c>
      <c r="D9" s="69" t="s">
        <v>22</v>
      </c>
      <c r="E9" s="69" t="s">
        <v>22</v>
      </c>
      <c r="F9" s="77" t="s">
        <v>16</v>
      </c>
      <c r="G9" s="77" t="s">
        <v>16</v>
      </c>
      <c r="H9" s="77" t="s">
        <v>16</v>
      </c>
      <c r="I9" s="70" t="s">
        <v>7</v>
      </c>
      <c r="J9" s="71" t="s">
        <v>7</v>
      </c>
      <c r="K9" s="77" t="s">
        <v>7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102" t="s">
        <v>4</v>
      </c>
      <c r="Z9" s="102" t="s">
        <v>4</v>
      </c>
      <c r="AA9" s="69" t="s">
        <v>7</v>
      </c>
      <c r="AB9" s="69" t="s">
        <v>7</v>
      </c>
      <c r="AC9" s="69" t="s">
        <v>7</v>
      </c>
      <c r="AD9" s="70" t="s">
        <v>16</v>
      </c>
      <c r="AE9" s="71" t="s">
        <v>16</v>
      </c>
    </row>
    <row r="10" spans="2:33" ht="15" customHeight="1" x14ac:dyDescent="0.25">
      <c r="B10" s="55" t="s">
        <v>31</v>
      </c>
      <c r="C10" s="10" t="s">
        <v>28</v>
      </c>
      <c r="D10" s="69" t="s">
        <v>7</v>
      </c>
      <c r="E10" s="69" t="s">
        <v>7</v>
      </c>
      <c r="F10" s="69" t="s">
        <v>7</v>
      </c>
      <c r="G10" s="77" t="s">
        <v>6</v>
      </c>
      <c r="H10" s="69" t="s">
        <v>19</v>
      </c>
      <c r="I10" s="70" t="s">
        <v>14</v>
      </c>
      <c r="J10" s="71" t="s">
        <v>14</v>
      </c>
      <c r="K10" s="69" t="s">
        <v>19</v>
      </c>
      <c r="L10" s="69" t="s">
        <v>7</v>
      </c>
      <c r="M10" s="69" t="s">
        <v>14</v>
      </c>
      <c r="N10" s="69" t="s">
        <v>19</v>
      </c>
      <c r="O10" s="69" t="s">
        <v>19</v>
      </c>
      <c r="P10" s="70" t="s">
        <v>7</v>
      </c>
      <c r="Q10" s="71" t="s">
        <v>7</v>
      </c>
      <c r="R10" s="103" t="s">
        <v>19</v>
      </c>
      <c r="S10" s="103" t="s">
        <v>19</v>
      </c>
      <c r="T10" s="103" t="s">
        <v>19</v>
      </c>
      <c r="U10" s="103" t="s">
        <v>6</v>
      </c>
      <c r="V10" s="103" t="s">
        <v>7</v>
      </c>
      <c r="W10" s="104" t="s">
        <v>19</v>
      </c>
      <c r="X10" s="105" t="s">
        <v>7</v>
      </c>
      <c r="Y10" s="103" t="s">
        <v>14</v>
      </c>
      <c r="Z10" s="103" t="s">
        <v>6</v>
      </c>
      <c r="AA10" s="103" t="s">
        <v>6</v>
      </c>
      <c r="AB10" s="103" t="s">
        <v>14</v>
      </c>
      <c r="AC10" s="103" t="s">
        <v>14</v>
      </c>
      <c r="AD10" s="104" t="s">
        <v>19</v>
      </c>
      <c r="AE10" s="105" t="s">
        <v>19</v>
      </c>
    </row>
    <row r="11" spans="2:33" ht="15" customHeight="1" x14ac:dyDescent="0.25">
      <c r="B11" s="55" t="s">
        <v>29</v>
      </c>
      <c r="C11" s="10" t="s">
        <v>30</v>
      </c>
      <c r="D11" s="69" t="s">
        <v>19</v>
      </c>
      <c r="E11" s="69" t="s">
        <v>19</v>
      </c>
      <c r="F11" s="69" t="s">
        <v>19</v>
      </c>
      <c r="G11" s="77" t="s">
        <v>19</v>
      </c>
      <c r="H11" s="69" t="s">
        <v>7</v>
      </c>
      <c r="I11" s="77" t="s">
        <v>19</v>
      </c>
      <c r="J11" s="71" t="s">
        <v>7</v>
      </c>
      <c r="K11" s="77" t="s">
        <v>7</v>
      </c>
      <c r="L11" s="69" t="s">
        <v>6</v>
      </c>
      <c r="M11" s="69" t="s">
        <v>6</v>
      </c>
      <c r="N11" s="69" t="s">
        <v>14</v>
      </c>
      <c r="O11" s="69" t="s">
        <v>14</v>
      </c>
      <c r="P11" s="70" t="s">
        <v>19</v>
      </c>
      <c r="Q11" s="71" t="s">
        <v>19</v>
      </c>
      <c r="R11" s="103" t="s">
        <v>7</v>
      </c>
      <c r="S11" s="103" t="s">
        <v>7</v>
      </c>
      <c r="T11" s="103" t="s">
        <v>7</v>
      </c>
      <c r="U11" s="103" t="s">
        <v>7</v>
      </c>
      <c r="V11" s="103" t="s">
        <v>14</v>
      </c>
      <c r="W11" s="104" t="s">
        <v>14</v>
      </c>
      <c r="X11" s="105" t="s">
        <v>19</v>
      </c>
      <c r="Y11" s="103" t="s">
        <v>6</v>
      </c>
      <c r="Z11" s="103" t="s">
        <v>14</v>
      </c>
      <c r="AA11" s="103" t="s">
        <v>14</v>
      </c>
      <c r="AB11" s="103" t="s">
        <v>6</v>
      </c>
      <c r="AC11" s="103" t="s">
        <v>14</v>
      </c>
      <c r="AD11" s="104" t="s">
        <v>7</v>
      </c>
      <c r="AE11" s="105" t="s">
        <v>7</v>
      </c>
    </row>
    <row r="12" spans="2:33" ht="15" customHeight="1" x14ac:dyDescent="0.25">
      <c r="B12" s="55" t="s">
        <v>60</v>
      </c>
      <c r="C12" s="10" t="s">
        <v>32</v>
      </c>
      <c r="D12" s="69" t="s">
        <v>6</v>
      </c>
      <c r="E12" s="69" t="s">
        <v>14</v>
      </c>
      <c r="F12" s="69" t="s">
        <v>14</v>
      </c>
      <c r="G12" s="77" t="s">
        <v>14</v>
      </c>
      <c r="H12" s="69" t="s">
        <v>14</v>
      </c>
      <c r="I12" s="70" t="s">
        <v>7</v>
      </c>
      <c r="J12" s="71" t="s">
        <v>7</v>
      </c>
      <c r="K12" s="69" t="s">
        <v>6</v>
      </c>
      <c r="L12" s="69" t="s">
        <v>19</v>
      </c>
      <c r="M12" s="69" t="s">
        <v>19</v>
      </c>
      <c r="N12" s="69" t="s">
        <v>6</v>
      </c>
      <c r="O12" s="69" t="s">
        <v>7</v>
      </c>
      <c r="P12" s="70" t="s">
        <v>7</v>
      </c>
      <c r="Q12" s="71" t="s">
        <v>7</v>
      </c>
      <c r="R12" s="103" t="s">
        <v>14</v>
      </c>
      <c r="S12" s="103" t="s">
        <v>14</v>
      </c>
      <c r="T12" s="103" t="s">
        <v>14</v>
      </c>
      <c r="U12" s="103" t="s">
        <v>19</v>
      </c>
      <c r="V12" s="103" t="s">
        <v>19</v>
      </c>
      <c r="W12" s="104" t="s">
        <v>7</v>
      </c>
      <c r="X12" s="105" t="s">
        <v>14</v>
      </c>
      <c r="Y12" s="103" t="s">
        <v>19</v>
      </c>
      <c r="Z12" s="103" t="s">
        <v>19</v>
      </c>
      <c r="AA12" s="103" t="s">
        <v>19</v>
      </c>
      <c r="AB12" s="103" t="s">
        <v>19</v>
      </c>
      <c r="AC12" s="103" t="s">
        <v>7</v>
      </c>
      <c r="AD12" s="104" t="s">
        <v>7</v>
      </c>
      <c r="AE12" s="105" t="s">
        <v>7</v>
      </c>
    </row>
    <row r="13" spans="2:33" ht="15" customHeight="1" x14ac:dyDescent="0.25">
      <c r="B13" s="56" t="s">
        <v>33</v>
      </c>
      <c r="C13" s="43" t="s">
        <v>34</v>
      </c>
      <c r="D13" s="69" t="s">
        <v>14</v>
      </c>
      <c r="E13" s="69" t="s">
        <v>6</v>
      </c>
      <c r="F13" s="77" t="s">
        <v>14</v>
      </c>
      <c r="G13" s="69" t="s">
        <v>14</v>
      </c>
      <c r="H13" s="69" t="s">
        <v>14</v>
      </c>
      <c r="I13" s="77" t="s">
        <v>7</v>
      </c>
      <c r="J13" s="71" t="s">
        <v>19</v>
      </c>
      <c r="K13" s="77" t="s">
        <v>14</v>
      </c>
      <c r="L13" s="69" t="s">
        <v>14</v>
      </c>
      <c r="M13" s="69" t="s">
        <v>7</v>
      </c>
      <c r="N13" s="69" t="s">
        <v>7</v>
      </c>
      <c r="O13" s="69" t="s">
        <v>14</v>
      </c>
      <c r="P13" s="70" t="s">
        <v>14</v>
      </c>
      <c r="Q13" s="71" t="s">
        <v>14</v>
      </c>
      <c r="R13" s="103" t="s">
        <v>6</v>
      </c>
      <c r="S13" s="103" t="s">
        <v>6</v>
      </c>
      <c r="T13" s="103" t="s">
        <v>6</v>
      </c>
      <c r="U13" s="103" t="s">
        <v>14</v>
      </c>
      <c r="V13" s="103" t="s">
        <v>14</v>
      </c>
      <c r="W13" s="104" t="s">
        <v>7</v>
      </c>
      <c r="X13" s="105" t="s">
        <v>7</v>
      </c>
      <c r="Y13" s="103" t="s">
        <v>14</v>
      </c>
      <c r="Z13" s="103" t="s">
        <v>14</v>
      </c>
      <c r="AA13" s="103" t="s">
        <v>14</v>
      </c>
      <c r="AB13" s="103" t="s">
        <v>7</v>
      </c>
      <c r="AC13" s="103" t="s">
        <v>14</v>
      </c>
      <c r="AD13" s="104" t="s">
        <v>14</v>
      </c>
      <c r="AE13" s="105" t="s">
        <v>14</v>
      </c>
    </row>
    <row r="14" spans="2:33" ht="15" customHeight="1" x14ac:dyDescent="0.25">
      <c r="B14" s="72" t="s">
        <v>35</v>
      </c>
      <c r="C14" s="73" t="s">
        <v>36</v>
      </c>
      <c r="D14" s="76" t="s">
        <v>8</v>
      </c>
      <c r="E14" s="76" t="s">
        <v>8</v>
      </c>
      <c r="F14" s="76" t="s">
        <v>8</v>
      </c>
      <c r="G14" s="76" t="s">
        <v>8</v>
      </c>
      <c r="H14" s="76" t="s">
        <v>8</v>
      </c>
      <c r="I14" s="76" t="s">
        <v>6</v>
      </c>
      <c r="J14" s="76" t="s">
        <v>6</v>
      </c>
      <c r="K14" s="77" t="s">
        <v>8</v>
      </c>
      <c r="L14" s="76" t="s">
        <v>7</v>
      </c>
      <c r="M14" s="76" t="s">
        <v>8</v>
      </c>
      <c r="N14" s="76" t="s">
        <v>8</v>
      </c>
      <c r="O14" s="102" t="s">
        <v>4</v>
      </c>
      <c r="P14" s="76" t="s">
        <v>7</v>
      </c>
      <c r="Q14" s="76" t="s">
        <v>7</v>
      </c>
      <c r="R14" s="76" t="s">
        <v>8</v>
      </c>
      <c r="S14" s="76" t="s">
        <v>8</v>
      </c>
      <c r="T14" s="76" t="s">
        <v>7</v>
      </c>
      <c r="U14" s="76" t="s">
        <v>7</v>
      </c>
      <c r="V14" s="76" t="s">
        <v>7</v>
      </c>
      <c r="W14" s="76" t="s">
        <v>8</v>
      </c>
      <c r="X14" s="76" t="s">
        <v>8</v>
      </c>
      <c r="Y14" s="76" t="s">
        <v>14</v>
      </c>
      <c r="Z14" s="76" t="s">
        <v>14</v>
      </c>
      <c r="AA14" s="76" t="s">
        <v>14</v>
      </c>
      <c r="AB14" s="76" t="s">
        <v>14</v>
      </c>
      <c r="AC14" s="76" t="s">
        <v>6</v>
      </c>
      <c r="AD14" s="76" t="s">
        <v>7</v>
      </c>
      <c r="AE14" s="76" t="s">
        <v>7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thickBot="1" x14ac:dyDescent="0.3">
      <c r="B16" s="4"/>
      <c r="C16" s="21" t="s">
        <v>38</v>
      </c>
      <c r="D16" s="53">
        <f>SUM(D17:D20)</f>
        <v>6</v>
      </c>
      <c r="E16" s="53">
        <f t="shared" ref="E16:AE16" si="0">SUM(E17:E20)</f>
        <v>6</v>
      </c>
      <c r="F16" s="53">
        <f t="shared" si="0"/>
        <v>6</v>
      </c>
      <c r="G16" s="53">
        <f t="shared" si="0"/>
        <v>6</v>
      </c>
      <c r="H16" s="53">
        <f t="shared" si="0"/>
        <v>6</v>
      </c>
      <c r="I16" s="53">
        <f t="shared" si="0"/>
        <v>4</v>
      </c>
      <c r="J16" s="53">
        <f t="shared" si="0"/>
        <v>4</v>
      </c>
      <c r="K16" s="53">
        <f t="shared" si="0"/>
        <v>5</v>
      </c>
      <c r="L16" s="53">
        <f t="shared" si="0"/>
        <v>6</v>
      </c>
      <c r="M16" s="53">
        <f t="shared" si="0"/>
        <v>6</v>
      </c>
      <c r="N16" s="53">
        <f t="shared" si="0"/>
        <v>6</v>
      </c>
      <c r="O16" s="53">
        <f t="shared" si="0"/>
        <v>6</v>
      </c>
      <c r="P16" s="53">
        <f t="shared" si="0"/>
        <v>4</v>
      </c>
      <c r="Q16" s="53">
        <f t="shared" si="0"/>
        <v>4</v>
      </c>
      <c r="R16" s="53">
        <f t="shared" si="0"/>
        <v>6</v>
      </c>
      <c r="S16" s="53">
        <f t="shared" si="0"/>
        <v>6</v>
      </c>
      <c r="T16" s="53">
        <f t="shared" si="0"/>
        <v>6</v>
      </c>
      <c r="U16" s="53">
        <f t="shared" si="0"/>
        <v>6</v>
      </c>
      <c r="V16" s="53">
        <f t="shared" si="0"/>
        <v>6</v>
      </c>
      <c r="W16" s="53">
        <f t="shared" si="0"/>
        <v>4</v>
      </c>
      <c r="X16" s="53">
        <f t="shared" si="0"/>
        <v>4</v>
      </c>
      <c r="Y16" s="53">
        <f t="shared" si="0"/>
        <v>6</v>
      </c>
      <c r="Z16" s="53">
        <f t="shared" si="0"/>
        <v>6</v>
      </c>
      <c r="AA16" s="53">
        <f t="shared" si="0"/>
        <v>7</v>
      </c>
      <c r="AB16" s="53">
        <f t="shared" si="0"/>
        <v>6</v>
      </c>
      <c r="AC16" s="53">
        <f t="shared" si="0"/>
        <v>6</v>
      </c>
      <c r="AD16" s="53">
        <f t="shared" si="0"/>
        <v>4</v>
      </c>
      <c r="AE16" s="53">
        <f t="shared" si="0"/>
        <v>4</v>
      </c>
      <c r="AG16" s="68"/>
    </row>
    <row r="17" spans="2:31" ht="11.15" customHeight="1" x14ac:dyDescent="0.25">
      <c r="B17" s="4"/>
      <c r="C17" s="52" t="s">
        <v>8</v>
      </c>
      <c r="D17" s="80">
        <f>COUNTIFS(D$6:D$13,"M")+COUNTIFS(D$6:D$13,"MG")</f>
        <v>2</v>
      </c>
      <c r="E17" s="81">
        <f t="shared" ref="E17:AE17" si="1">COUNTIFS(E$6:E$13,"M")+COUNTIFS(E$6:E$13,"MG")</f>
        <v>2</v>
      </c>
      <c r="F17" s="81">
        <f t="shared" si="1"/>
        <v>2</v>
      </c>
      <c r="G17" s="81">
        <f t="shared" si="1"/>
        <v>2</v>
      </c>
      <c r="H17" s="81">
        <f t="shared" si="1"/>
        <v>2</v>
      </c>
      <c r="I17" s="81">
        <f t="shared" si="1"/>
        <v>1</v>
      </c>
      <c r="J17" s="81">
        <f t="shared" si="1"/>
        <v>1</v>
      </c>
      <c r="K17" s="81">
        <f t="shared" si="1"/>
        <v>1</v>
      </c>
      <c r="L17" s="81">
        <f t="shared" si="1"/>
        <v>2</v>
      </c>
      <c r="M17" s="81">
        <f t="shared" si="1"/>
        <v>2</v>
      </c>
      <c r="N17" s="81">
        <f t="shared" si="1"/>
        <v>2</v>
      </c>
      <c r="O17" s="81">
        <f t="shared" si="1"/>
        <v>2</v>
      </c>
      <c r="P17" s="81">
        <f t="shared" si="1"/>
        <v>1</v>
      </c>
      <c r="Q17" s="81">
        <f t="shared" si="1"/>
        <v>1</v>
      </c>
      <c r="R17" s="81">
        <f t="shared" si="1"/>
        <v>2</v>
      </c>
      <c r="S17" s="81">
        <f t="shared" si="1"/>
        <v>2</v>
      </c>
      <c r="T17" s="81">
        <f t="shared" si="1"/>
        <v>2</v>
      </c>
      <c r="U17" s="81">
        <f t="shared" si="1"/>
        <v>2</v>
      </c>
      <c r="V17" s="81">
        <f t="shared" si="1"/>
        <v>2</v>
      </c>
      <c r="W17" s="81">
        <f t="shared" si="1"/>
        <v>1</v>
      </c>
      <c r="X17" s="81">
        <f t="shared" si="1"/>
        <v>1</v>
      </c>
      <c r="Y17" s="81">
        <f t="shared" si="1"/>
        <v>1</v>
      </c>
      <c r="Z17" s="81">
        <f t="shared" si="1"/>
        <v>1</v>
      </c>
      <c r="AA17" s="81">
        <f t="shared" si="1"/>
        <v>2</v>
      </c>
      <c r="AB17" s="81">
        <f t="shared" si="1"/>
        <v>2</v>
      </c>
      <c r="AC17" s="81">
        <f t="shared" si="1"/>
        <v>2</v>
      </c>
      <c r="AD17" s="81">
        <f t="shared" si="1"/>
        <v>1</v>
      </c>
      <c r="AE17" s="81">
        <f t="shared" si="1"/>
        <v>1</v>
      </c>
    </row>
    <row r="18" spans="2:31" ht="11.15" customHeight="1" x14ac:dyDescent="0.25">
      <c r="B18" s="4"/>
      <c r="C18" s="52" t="s">
        <v>14</v>
      </c>
      <c r="D18" s="83">
        <f>COUNTIFS(D$6:D$13,"T")+COUNTIFS(D$6:D$13,"TG")</f>
        <v>2</v>
      </c>
      <c r="E18" s="84">
        <f t="shared" ref="E18:AE18" si="2">COUNTIFS(E$6:E$13,"T")+COUNTIFS(E$6:E$13,"TG")</f>
        <v>2</v>
      </c>
      <c r="F18" s="84">
        <f t="shared" si="2"/>
        <v>2</v>
      </c>
      <c r="G18" s="84">
        <f t="shared" si="2"/>
        <v>2</v>
      </c>
      <c r="H18" s="84">
        <f t="shared" si="2"/>
        <v>2</v>
      </c>
      <c r="I18" s="84">
        <f t="shared" si="2"/>
        <v>1</v>
      </c>
      <c r="J18" s="84">
        <f t="shared" si="2"/>
        <v>1</v>
      </c>
      <c r="K18" s="84">
        <f t="shared" si="2"/>
        <v>2</v>
      </c>
      <c r="L18" s="84">
        <f t="shared" si="2"/>
        <v>2</v>
      </c>
      <c r="M18" s="84">
        <f t="shared" si="2"/>
        <v>2</v>
      </c>
      <c r="N18" s="84">
        <f t="shared" si="2"/>
        <v>2</v>
      </c>
      <c r="O18" s="84">
        <f t="shared" si="2"/>
        <v>2</v>
      </c>
      <c r="P18" s="84">
        <f t="shared" si="2"/>
        <v>1</v>
      </c>
      <c r="Q18" s="84">
        <f t="shared" si="2"/>
        <v>1</v>
      </c>
      <c r="R18" s="84">
        <f t="shared" si="2"/>
        <v>2</v>
      </c>
      <c r="S18" s="84">
        <f t="shared" si="2"/>
        <v>2</v>
      </c>
      <c r="T18" s="84">
        <f t="shared" si="2"/>
        <v>2</v>
      </c>
      <c r="U18" s="84">
        <f t="shared" si="2"/>
        <v>2</v>
      </c>
      <c r="V18" s="84">
        <f t="shared" si="2"/>
        <v>2</v>
      </c>
      <c r="W18" s="84">
        <f t="shared" si="2"/>
        <v>1</v>
      </c>
      <c r="X18" s="84">
        <f t="shared" si="2"/>
        <v>1</v>
      </c>
      <c r="Y18" s="84">
        <f t="shared" si="2"/>
        <v>3</v>
      </c>
      <c r="Z18" s="84">
        <f t="shared" si="2"/>
        <v>3</v>
      </c>
      <c r="AA18" s="84">
        <f t="shared" si="2"/>
        <v>3</v>
      </c>
      <c r="AB18" s="84">
        <f t="shared" si="2"/>
        <v>2</v>
      </c>
      <c r="AC18" s="84">
        <f t="shared" si="2"/>
        <v>3</v>
      </c>
      <c r="AD18" s="84">
        <f t="shared" si="2"/>
        <v>1</v>
      </c>
      <c r="AE18" s="84">
        <f t="shared" si="2"/>
        <v>1</v>
      </c>
    </row>
    <row r="19" spans="2:31" ht="11.15" customHeight="1" x14ac:dyDescent="0.25">
      <c r="B19" s="4"/>
      <c r="C19" s="52" t="s">
        <v>19</v>
      </c>
      <c r="D19" s="86">
        <f>COUNTIFS(D$6:D$13,"N")+COUNTIFS(D$6:D$13,"NG")</f>
        <v>1</v>
      </c>
      <c r="E19" s="87">
        <f t="shared" ref="E19:AE19" si="3">COUNTIFS(E$6:E$13,"N")+COUNTIFS(E$6:E$13,"NG")</f>
        <v>1</v>
      </c>
      <c r="F19" s="87">
        <f t="shared" si="3"/>
        <v>1</v>
      </c>
      <c r="G19" s="87">
        <f t="shared" si="3"/>
        <v>1</v>
      </c>
      <c r="H19" s="87">
        <f t="shared" si="3"/>
        <v>1</v>
      </c>
      <c r="I19" s="87">
        <f t="shared" si="3"/>
        <v>1</v>
      </c>
      <c r="J19" s="87">
        <f t="shared" si="3"/>
        <v>1</v>
      </c>
      <c r="K19" s="87">
        <f t="shared" si="3"/>
        <v>1</v>
      </c>
      <c r="L19" s="87">
        <f t="shared" si="3"/>
        <v>1</v>
      </c>
      <c r="M19" s="87">
        <f t="shared" si="3"/>
        <v>1</v>
      </c>
      <c r="N19" s="87">
        <f t="shared" si="3"/>
        <v>1</v>
      </c>
      <c r="O19" s="87">
        <f t="shared" si="3"/>
        <v>1</v>
      </c>
      <c r="P19" s="87">
        <f t="shared" si="3"/>
        <v>1</v>
      </c>
      <c r="Q19" s="87">
        <f t="shared" si="3"/>
        <v>1</v>
      </c>
      <c r="R19" s="87">
        <f t="shared" si="3"/>
        <v>1</v>
      </c>
      <c r="S19" s="87">
        <f t="shared" si="3"/>
        <v>1</v>
      </c>
      <c r="T19" s="87">
        <f t="shared" si="3"/>
        <v>1</v>
      </c>
      <c r="U19" s="87">
        <f t="shared" si="3"/>
        <v>1</v>
      </c>
      <c r="V19" s="87">
        <f t="shared" si="3"/>
        <v>1</v>
      </c>
      <c r="W19" s="87">
        <f t="shared" si="3"/>
        <v>1</v>
      </c>
      <c r="X19" s="87">
        <f t="shared" si="3"/>
        <v>1</v>
      </c>
      <c r="Y19" s="87">
        <f t="shared" si="3"/>
        <v>1</v>
      </c>
      <c r="Z19" s="87">
        <f t="shared" si="3"/>
        <v>1</v>
      </c>
      <c r="AA19" s="87">
        <f t="shared" si="3"/>
        <v>1</v>
      </c>
      <c r="AB19" s="87">
        <f t="shared" si="3"/>
        <v>1</v>
      </c>
      <c r="AC19" s="87">
        <f t="shared" si="3"/>
        <v>0</v>
      </c>
      <c r="AD19" s="87">
        <f t="shared" si="3"/>
        <v>1</v>
      </c>
      <c r="AE19" s="87">
        <f t="shared" si="3"/>
        <v>1</v>
      </c>
    </row>
    <row r="20" spans="2:31" ht="11.15" customHeight="1" thickBot="1" x14ac:dyDescent="0.3">
      <c r="B20" s="4"/>
      <c r="C20" s="52" t="s">
        <v>6</v>
      </c>
      <c r="D20" s="89">
        <f>COUNTIFS(D$6:D$13,"D")+COUNTIFS(D$6:D$13,"DG")</f>
        <v>1</v>
      </c>
      <c r="E20" s="90">
        <f t="shared" ref="E20:AE20" si="4">COUNTIFS(E$6:E$13,"D")+COUNTIFS(E$6:E$13,"DG")</f>
        <v>1</v>
      </c>
      <c r="F20" s="90">
        <f t="shared" si="4"/>
        <v>1</v>
      </c>
      <c r="G20" s="90">
        <f t="shared" si="4"/>
        <v>1</v>
      </c>
      <c r="H20" s="90">
        <f t="shared" si="4"/>
        <v>1</v>
      </c>
      <c r="I20" s="90">
        <f t="shared" si="4"/>
        <v>1</v>
      </c>
      <c r="J20" s="90">
        <f t="shared" si="4"/>
        <v>1</v>
      </c>
      <c r="K20" s="90">
        <f t="shared" si="4"/>
        <v>1</v>
      </c>
      <c r="L20" s="90">
        <f t="shared" si="4"/>
        <v>1</v>
      </c>
      <c r="M20" s="90">
        <f t="shared" si="4"/>
        <v>1</v>
      </c>
      <c r="N20" s="90">
        <f t="shared" si="4"/>
        <v>1</v>
      </c>
      <c r="O20" s="90">
        <f t="shared" si="4"/>
        <v>1</v>
      </c>
      <c r="P20" s="90">
        <f t="shared" si="4"/>
        <v>1</v>
      </c>
      <c r="Q20" s="90">
        <f t="shared" si="4"/>
        <v>1</v>
      </c>
      <c r="R20" s="90">
        <f t="shared" si="4"/>
        <v>1</v>
      </c>
      <c r="S20" s="90">
        <f t="shared" si="4"/>
        <v>1</v>
      </c>
      <c r="T20" s="90">
        <f t="shared" si="4"/>
        <v>1</v>
      </c>
      <c r="U20" s="90">
        <f t="shared" si="4"/>
        <v>1</v>
      </c>
      <c r="V20" s="90">
        <f t="shared" si="4"/>
        <v>1</v>
      </c>
      <c r="W20" s="90">
        <f t="shared" si="4"/>
        <v>1</v>
      </c>
      <c r="X20" s="90">
        <f t="shared" si="4"/>
        <v>1</v>
      </c>
      <c r="Y20" s="90">
        <f t="shared" si="4"/>
        <v>1</v>
      </c>
      <c r="Z20" s="90">
        <f t="shared" si="4"/>
        <v>1</v>
      </c>
      <c r="AA20" s="90">
        <f t="shared" si="4"/>
        <v>1</v>
      </c>
      <c r="AB20" s="90">
        <f t="shared" si="4"/>
        <v>1</v>
      </c>
      <c r="AC20" s="90">
        <f t="shared" si="4"/>
        <v>1</v>
      </c>
      <c r="AD20" s="90">
        <f t="shared" si="4"/>
        <v>1</v>
      </c>
      <c r="AE20" s="90">
        <f t="shared" si="4"/>
        <v>1</v>
      </c>
    </row>
    <row r="21" spans="2:31" ht="11.15" customHeight="1" x14ac:dyDescent="0.25">
      <c r="B21" s="4"/>
      <c r="C21" s="21" t="s">
        <v>7</v>
      </c>
      <c r="D21" s="92">
        <f>COUNTIFS(D$6:D$13,"L")+COUNTIFS(D$6:D$13,"LG")</f>
        <v>2</v>
      </c>
      <c r="E21" s="92">
        <f t="shared" ref="E21:AE21" si="5">COUNTIFS(E$6:E$13,"L")+COUNTIFS(E$6:E$13,"LG")</f>
        <v>2</v>
      </c>
      <c r="F21" s="92">
        <f t="shared" si="5"/>
        <v>2</v>
      </c>
      <c r="G21" s="92">
        <f t="shared" si="5"/>
        <v>2</v>
      </c>
      <c r="H21" s="92">
        <f t="shared" si="5"/>
        <v>2</v>
      </c>
      <c r="I21" s="92">
        <f t="shared" si="5"/>
        <v>4</v>
      </c>
      <c r="J21" s="92">
        <f t="shared" si="5"/>
        <v>4</v>
      </c>
      <c r="K21" s="92">
        <f t="shared" si="5"/>
        <v>3</v>
      </c>
      <c r="L21" s="92">
        <f t="shared" si="5"/>
        <v>2</v>
      </c>
      <c r="M21" s="92">
        <f t="shared" si="5"/>
        <v>2</v>
      </c>
      <c r="N21" s="92">
        <f t="shared" si="5"/>
        <v>2</v>
      </c>
      <c r="O21" s="92">
        <f t="shared" si="5"/>
        <v>2</v>
      </c>
      <c r="P21" s="92">
        <f t="shared" si="5"/>
        <v>4</v>
      </c>
      <c r="Q21" s="92">
        <f t="shared" si="5"/>
        <v>4</v>
      </c>
      <c r="R21" s="92">
        <f t="shared" si="5"/>
        <v>2</v>
      </c>
      <c r="S21" s="92">
        <f t="shared" si="5"/>
        <v>2</v>
      </c>
      <c r="T21" s="92">
        <f t="shared" si="5"/>
        <v>2</v>
      </c>
      <c r="U21" s="92">
        <f t="shared" si="5"/>
        <v>2</v>
      </c>
      <c r="V21" s="92">
        <f t="shared" si="5"/>
        <v>2</v>
      </c>
      <c r="W21" s="92">
        <f t="shared" si="5"/>
        <v>4</v>
      </c>
      <c r="X21" s="92">
        <f t="shared" si="5"/>
        <v>4</v>
      </c>
      <c r="Y21" s="92">
        <f t="shared" si="5"/>
        <v>1</v>
      </c>
      <c r="Z21" s="92">
        <f t="shared" si="5"/>
        <v>1</v>
      </c>
      <c r="AA21" s="92">
        <f t="shared" si="5"/>
        <v>1</v>
      </c>
      <c r="AB21" s="92">
        <f t="shared" si="5"/>
        <v>2</v>
      </c>
      <c r="AC21" s="92">
        <f t="shared" si="5"/>
        <v>2</v>
      </c>
      <c r="AD21" s="92">
        <f t="shared" si="5"/>
        <v>4</v>
      </c>
      <c r="AE21" s="92">
        <f t="shared" si="5"/>
        <v>4</v>
      </c>
    </row>
    <row r="22" spans="2:31" ht="11.15" customHeight="1" x14ac:dyDescent="0.25">
      <c r="C22" s="21" t="s">
        <v>4</v>
      </c>
      <c r="D22" s="94">
        <f>COUNTIFS(D$6:D$13,"V")</f>
        <v>0</v>
      </c>
      <c r="E22" s="94">
        <f t="shared" ref="E22:AE22" si="6">COUNTIFS(E$6:E$13,"V")</f>
        <v>0</v>
      </c>
      <c r="F22" s="94">
        <f t="shared" si="6"/>
        <v>0</v>
      </c>
      <c r="G22" s="94">
        <f t="shared" si="6"/>
        <v>0</v>
      </c>
      <c r="H22" s="94">
        <f t="shared" si="6"/>
        <v>0</v>
      </c>
      <c r="I22" s="94">
        <f t="shared" si="6"/>
        <v>0</v>
      </c>
      <c r="J22" s="94">
        <f t="shared" si="6"/>
        <v>0</v>
      </c>
      <c r="K22" s="94">
        <f t="shared" si="6"/>
        <v>0</v>
      </c>
      <c r="L22" s="94">
        <f t="shared" si="6"/>
        <v>0</v>
      </c>
      <c r="M22" s="94">
        <f t="shared" si="6"/>
        <v>0</v>
      </c>
      <c r="N22" s="94">
        <f t="shared" si="6"/>
        <v>0</v>
      </c>
      <c r="O22" s="94">
        <f t="shared" si="6"/>
        <v>0</v>
      </c>
      <c r="P22" s="94">
        <f t="shared" si="6"/>
        <v>0</v>
      </c>
      <c r="Q22" s="94">
        <f t="shared" si="6"/>
        <v>0</v>
      </c>
      <c r="R22" s="94">
        <f t="shared" si="6"/>
        <v>0</v>
      </c>
      <c r="S22" s="94">
        <f t="shared" si="6"/>
        <v>0</v>
      </c>
      <c r="T22" s="94">
        <f t="shared" si="6"/>
        <v>0</v>
      </c>
      <c r="U22" s="94">
        <f t="shared" si="6"/>
        <v>0</v>
      </c>
      <c r="V22" s="94">
        <f t="shared" si="6"/>
        <v>0</v>
      </c>
      <c r="W22" s="94">
        <f t="shared" si="6"/>
        <v>0</v>
      </c>
      <c r="X22" s="94">
        <f t="shared" si="6"/>
        <v>0</v>
      </c>
      <c r="Y22" s="94">
        <f t="shared" si="6"/>
        <v>1</v>
      </c>
      <c r="Z22" s="94">
        <f t="shared" si="6"/>
        <v>1</v>
      </c>
      <c r="AA22" s="94">
        <f t="shared" si="6"/>
        <v>0</v>
      </c>
      <c r="AB22" s="94">
        <f t="shared" si="6"/>
        <v>0</v>
      </c>
      <c r="AC22" s="94">
        <f t="shared" si="6"/>
        <v>0</v>
      </c>
      <c r="AD22" s="94">
        <f t="shared" si="6"/>
        <v>0</v>
      </c>
      <c r="AE22" s="94">
        <f t="shared" si="6"/>
        <v>0</v>
      </c>
    </row>
    <row r="23" spans="2:31" x14ac:dyDescent="0.25"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2:31" x14ac:dyDescent="0.25"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2:31" x14ac:dyDescent="0.25"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2:31" x14ac:dyDescent="0.25"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2:31" x14ac:dyDescent="0.25">
      <c r="C27" s="10"/>
      <c r="D27" s="10"/>
      <c r="E27" s="10"/>
      <c r="F27" s="10"/>
      <c r="G27" s="10"/>
      <c r="H27" s="10"/>
      <c r="I27" s="10" t="s">
        <v>41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1" ht="13" x14ac:dyDescent="0.25">
      <c r="C28" s="10"/>
      <c r="D28" s="10"/>
      <c r="E28" s="10"/>
      <c r="F28" s="10"/>
      <c r="G28" s="10"/>
      <c r="H28" s="1098" t="str">
        <f>"Plantilla de Turnos CCNC  "&amp;H29</f>
        <v>Plantilla de Turnos CCNC  To Be</v>
      </c>
      <c r="I28" s="1098"/>
      <c r="J28" s="1098"/>
      <c r="K28" s="1098"/>
      <c r="L28" s="1098"/>
      <c r="M28" s="1098"/>
      <c r="N28" s="1098"/>
      <c r="O28" s="1098"/>
      <c r="P28" s="11"/>
      <c r="Q28" s="11"/>
      <c r="R28" s="11"/>
      <c r="S28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1" ht="13" thickBot="1" x14ac:dyDescent="0.3">
      <c r="C29" s="10"/>
      <c r="D29" s="10"/>
      <c r="E29" s="10"/>
      <c r="F29" s="10"/>
      <c r="G29" s="10"/>
      <c r="H29" s="28" t="s">
        <v>43</v>
      </c>
      <c r="I29" s="22" t="s">
        <v>7</v>
      </c>
      <c r="J29" s="22" t="s">
        <v>8</v>
      </c>
      <c r="K29" s="22" t="s">
        <v>9</v>
      </c>
      <c r="L29" s="22" t="s">
        <v>10</v>
      </c>
      <c r="M29" s="22" t="s">
        <v>4</v>
      </c>
      <c r="N29" s="23" t="s">
        <v>5</v>
      </c>
      <c r="O29" s="26" t="s">
        <v>6</v>
      </c>
      <c r="P29"/>
      <c r="Q29"/>
      <c r="R29"/>
      <c r="S2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1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108">
        <f>8.33*(COUNTIFS(I30:O30,"&lt;&gt;"&amp;"L",I30:O30,"&lt;&gt;"&amp;"D"))+8*(COUNTIFS(I30:O30,"="&amp;"D"))</f>
        <v>57.65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1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108">
        <f t="shared" ref="R31:R37" si="7">8.33*(COUNTIFS(I31:O31,"&lt;&gt;"&amp;"L",I31:O31,"&lt;&gt;"&amp;"D"))+8*(COUNTIFS(I31:O31,"="&amp;"D"))</f>
        <v>24.990000000000002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1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108">
        <f t="shared" si="7"/>
        <v>33.32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108">
        <f t="shared" si="7"/>
        <v>41.32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108">
        <f t="shared" si="7"/>
        <v>24.990000000000002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108">
        <f t="shared" si="7"/>
        <v>32.99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108">
        <f t="shared" si="7"/>
        <v>41.65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8">
        <f t="shared" si="7"/>
        <v>57.32</v>
      </c>
      <c r="S37" s="111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8">COUNTIFS(I30:I37,"M")</f>
        <v>2</v>
      </c>
      <c r="J40" s="61">
        <f t="shared" si="8"/>
        <v>2</v>
      </c>
      <c r="K40" s="61">
        <f t="shared" si="8"/>
        <v>2</v>
      </c>
      <c r="L40" s="61">
        <f t="shared" si="8"/>
        <v>2</v>
      </c>
      <c r="M40" s="61">
        <f t="shared" si="8"/>
        <v>2</v>
      </c>
      <c r="N40" s="61">
        <f t="shared" si="8"/>
        <v>1</v>
      </c>
      <c r="O40" s="99">
        <f t="shared" si="8"/>
        <v>1</v>
      </c>
      <c r="P40" s="10"/>
      <c r="Q40" s="10"/>
      <c r="R40" s="1112">
        <f>SUM(I40:O40)</f>
        <v>12</v>
      </c>
      <c r="S40" s="111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9">COUNTIFS(I30:I37,"T")</f>
        <v>2</v>
      </c>
      <c r="J41" s="10">
        <f t="shared" si="9"/>
        <v>2</v>
      </c>
      <c r="K41" s="10">
        <f t="shared" si="9"/>
        <v>2</v>
      </c>
      <c r="L41" s="10">
        <f t="shared" si="9"/>
        <v>2</v>
      </c>
      <c r="M41" s="10">
        <f t="shared" si="9"/>
        <v>2</v>
      </c>
      <c r="N41" s="10">
        <f t="shared" si="9"/>
        <v>1</v>
      </c>
      <c r="O41" s="100">
        <f t="shared" si="9"/>
        <v>1</v>
      </c>
      <c r="P41" s="10"/>
      <c r="Q41" s="10"/>
      <c r="R41" s="1114">
        <f t="shared" ref="R41:R44" si="10">SUM(I41:O41)</f>
        <v>12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1">COUNTIFS(I30:I37,"N")</f>
        <v>1</v>
      </c>
      <c r="J42" s="10">
        <f t="shared" si="11"/>
        <v>1</v>
      </c>
      <c r="K42" s="10">
        <f t="shared" si="11"/>
        <v>1</v>
      </c>
      <c r="L42" s="10">
        <f t="shared" si="11"/>
        <v>1</v>
      </c>
      <c r="M42" s="10">
        <f t="shared" si="11"/>
        <v>1</v>
      </c>
      <c r="N42" s="10">
        <f t="shared" si="11"/>
        <v>1</v>
      </c>
      <c r="O42" s="100">
        <f t="shared" si="11"/>
        <v>1</v>
      </c>
      <c r="P42" s="10"/>
      <c r="Q42" s="10"/>
      <c r="R42" s="1114">
        <f t="shared" si="10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2">COUNTIFS(I30:I37,"D")</f>
        <v>1</v>
      </c>
      <c r="J43" s="10">
        <f t="shared" si="12"/>
        <v>1</v>
      </c>
      <c r="K43" s="10">
        <f t="shared" si="12"/>
        <v>1</v>
      </c>
      <c r="L43" s="10">
        <f t="shared" si="12"/>
        <v>1</v>
      </c>
      <c r="M43" s="10">
        <f t="shared" si="12"/>
        <v>1</v>
      </c>
      <c r="N43" s="10">
        <f t="shared" si="12"/>
        <v>1</v>
      </c>
      <c r="O43" s="100">
        <f t="shared" si="12"/>
        <v>1</v>
      </c>
      <c r="P43" s="10"/>
      <c r="Q43" s="10"/>
      <c r="R43" s="1114">
        <f t="shared" si="10"/>
        <v>7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3">COUNTIFS(I30:I37,"L")</f>
        <v>2</v>
      </c>
      <c r="J44" s="62">
        <f t="shared" si="13"/>
        <v>2</v>
      </c>
      <c r="K44" s="62">
        <f t="shared" si="13"/>
        <v>2</v>
      </c>
      <c r="L44" s="62">
        <f t="shared" si="13"/>
        <v>2</v>
      </c>
      <c r="M44" s="62">
        <f t="shared" si="13"/>
        <v>2</v>
      </c>
      <c r="N44" s="62">
        <f t="shared" si="13"/>
        <v>4</v>
      </c>
      <c r="O44" s="101">
        <f t="shared" si="13"/>
        <v>4</v>
      </c>
      <c r="P44" s="10"/>
      <c r="Q44" s="10"/>
      <c r="R44" s="1116">
        <f t="shared" si="10"/>
        <v>18</v>
      </c>
      <c r="S44" s="111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8">
    <mergeCell ref="D1:I1"/>
    <mergeCell ref="B4:B5"/>
    <mergeCell ref="H28:O28"/>
    <mergeCell ref="D3:AA3"/>
    <mergeCell ref="AB3:AE3"/>
    <mergeCell ref="R42:S42"/>
    <mergeCell ref="R43:S43"/>
    <mergeCell ref="R44:S44"/>
    <mergeCell ref="R37:S37"/>
    <mergeCell ref="R40:S40"/>
    <mergeCell ref="R41:S41"/>
    <mergeCell ref="R33:S33"/>
    <mergeCell ref="R34:S34"/>
    <mergeCell ref="R35:S35"/>
    <mergeCell ref="R36:S36"/>
    <mergeCell ref="R30:S30"/>
    <mergeCell ref="R31:S31"/>
    <mergeCell ref="R32:S32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EC9E-BD08-4DDC-BA7F-E1FB4EFFF755}">
  <dimension ref="B1:AG45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12" sqref="A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2.7265625" customWidth="1"/>
    <col min="33" max="33" width="5.269531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1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1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2:31" ht="10.5" customHeight="1" x14ac:dyDescent="0.35">
      <c r="B3" s="2"/>
      <c r="C3" s="7"/>
      <c r="D3" s="1120" t="str">
        <f>TEXT(D5,"mmm")</f>
        <v>mar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</row>
    <row r="4" spans="2:31" ht="11.25" customHeight="1" x14ac:dyDescent="0.25">
      <c r="B4" s="1100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</row>
    <row r="5" spans="2:31" ht="13" thickBot="1" x14ac:dyDescent="0.3">
      <c r="B5" s="1101"/>
      <c r="C5" s="9"/>
      <c r="D5" s="34">
        <v>45355</v>
      </c>
      <c r="E5" s="34">
        <v>45356</v>
      </c>
      <c r="F5" s="34">
        <v>45357</v>
      </c>
      <c r="G5" s="34">
        <v>45358</v>
      </c>
      <c r="H5" s="34">
        <v>45359</v>
      </c>
      <c r="I5" s="34">
        <v>45360</v>
      </c>
      <c r="J5" s="34">
        <v>45361</v>
      </c>
      <c r="K5" s="34">
        <v>45362</v>
      </c>
      <c r="L5" s="34">
        <v>45363</v>
      </c>
      <c r="M5" s="34">
        <v>45364</v>
      </c>
      <c r="N5" s="34">
        <v>45365</v>
      </c>
      <c r="O5" s="34">
        <v>45366</v>
      </c>
      <c r="P5" s="34">
        <v>45367</v>
      </c>
      <c r="Q5" s="34">
        <v>45368</v>
      </c>
      <c r="R5" s="34">
        <v>45369</v>
      </c>
      <c r="S5" s="34">
        <v>45370</v>
      </c>
      <c r="T5" s="34">
        <v>45371</v>
      </c>
      <c r="U5" s="34">
        <v>45372</v>
      </c>
      <c r="V5" s="34">
        <v>45373</v>
      </c>
      <c r="W5" s="34">
        <v>45374</v>
      </c>
      <c r="X5" s="34">
        <v>45375</v>
      </c>
      <c r="Y5" s="34">
        <v>45376</v>
      </c>
      <c r="Z5" s="34">
        <v>45377</v>
      </c>
      <c r="AA5" s="34">
        <v>45378</v>
      </c>
      <c r="AB5" s="34">
        <v>45379</v>
      </c>
      <c r="AC5" s="34">
        <v>45380</v>
      </c>
      <c r="AD5" s="34">
        <v>45381</v>
      </c>
      <c r="AE5" s="34">
        <v>45382</v>
      </c>
    </row>
    <row r="6" spans="2:31" ht="15" customHeight="1" x14ac:dyDescent="0.25">
      <c r="B6" s="55" t="s">
        <v>17</v>
      </c>
      <c r="C6" s="10" t="s">
        <v>13</v>
      </c>
      <c r="D6" s="76" t="s">
        <v>8</v>
      </c>
      <c r="E6" s="76" t="s">
        <v>8</v>
      </c>
      <c r="F6" s="76" t="s">
        <v>8</v>
      </c>
      <c r="G6" s="76" t="s">
        <v>8</v>
      </c>
      <c r="H6" s="76" t="s">
        <v>8</v>
      </c>
      <c r="I6" s="76" t="s">
        <v>6</v>
      </c>
      <c r="J6" s="76" t="s">
        <v>6</v>
      </c>
      <c r="K6" s="76" t="s">
        <v>7</v>
      </c>
      <c r="L6" s="76" t="s">
        <v>7</v>
      </c>
      <c r="M6" s="76" t="s">
        <v>8</v>
      </c>
      <c r="N6" s="76" t="s">
        <v>8</v>
      </c>
      <c r="O6" s="76" t="s">
        <v>8</v>
      </c>
      <c r="P6" s="76" t="s">
        <v>7</v>
      </c>
      <c r="Q6" s="76" t="s">
        <v>7</v>
      </c>
      <c r="R6" s="76" t="s">
        <v>8</v>
      </c>
      <c r="S6" s="76" t="s">
        <v>8</v>
      </c>
      <c r="T6" s="76" t="s">
        <v>7</v>
      </c>
      <c r="U6" s="76" t="s">
        <v>7</v>
      </c>
      <c r="V6" s="76" t="s">
        <v>7</v>
      </c>
      <c r="W6" s="76" t="s">
        <v>8</v>
      </c>
      <c r="X6" s="76" t="s">
        <v>8</v>
      </c>
      <c r="Y6" s="76" t="s">
        <v>14</v>
      </c>
      <c r="Z6" s="76" t="s">
        <v>14</v>
      </c>
      <c r="AA6" s="108" t="s">
        <v>4</v>
      </c>
      <c r="AB6" s="79" t="s">
        <v>6</v>
      </c>
      <c r="AC6" s="79" t="s">
        <v>6</v>
      </c>
      <c r="AD6" s="70" t="s">
        <v>7</v>
      </c>
      <c r="AE6" s="71" t="s">
        <v>7</v>
      </c>
    </row>
    <row r="7" spans="2:31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108" t="s">
        <v>4</v>
      </c>
      <c r="L7" s="108" t="s">
        <v>4</v>
      </c>
      <c r="M7" s="69" t="s">
        <v>7</v>
      </c>
      <c r="N7" s="69" t="s">
        <v>7</v>
      </c>
      <c r="O7" s="69" t="s">
        <v>7</v>
      </c>
      <c r="P7" s="70" t="s">
        <v>16</v>
      </c>
      <c r="Q7" s="71" t="s">
        <v>16</v>
      </c>
      <c r="R7" s="69" t="s">
        <v>22</v>
      </c>
      <c r="S7" s="69" t="s">
        <v>22</v>
      </c>
      <c r="T7" s="69" t="s">
        <v>22</v>
      </c>
      <c r="U7" s="69" t="s">
        <v>22</v>
      </c>
      <c r="V7" s="69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79" t="s">
        <v>8</v>
      </c>
      <c r="AC7" s="79" t="s">
        <v>8</v>
      </c>
      <c r="AD7" s="70" t="s">
        <v>6</v>
      </c>
      <c r="AE7" s="71" t="s">
        <v>6</v>
      </c>
    </row>
    <row r="8" spans="2:31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69" t="s">
        <v>8</v>
      </c>
      <c r="U8" s="69" t="s">
        <v>8</v>
      </c>
      <c r="V8" s="69" t="s">
        <v>8</v>
      </c>
      <c r="W8" s="70" t="s">
        <v>6</v>
      </c>
      <c r="X8" s="71" t="s">
        <v>6</v>
      </c>
      <c r="Y8" s="69" t="s">
        <v>7</v>
      </c>
      <c r="Z8" s="69" t="s">
        <v>7</v>
      </c>
      <c r="AA8" s="108" t="s">
        <v>4</v>
      </c>
      <c r="AB8" s="79" t="s">
        <v>7</v>
      </c>
      <c r="AC8" s="79" t="s">
        <v>7</v>
      </c>
      <c r="AD8" s="70" t="s">
        <v>7</v>
      </c>
      <c r="AE8" s="71" t="s">
        <v>7</v>
      </c>
    </row>
    <row r="9" spans="2:31" ht="15" customHeight="1" x14ac:dyDescent="0.25">
      <c r="B9" s="55" t="s">
        <v>54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108" t="s">
        <v>4</v>
      </c>
      <c r="S9" s="108" t="s">
        <v>4</v>
      </c>
      <c r="T9" s="108" t="s">
        <v>4</v>
      </c>
      <c r="U9" s="77" t="s">
        <v>7</v>
      </c>
      <c r="V9" s="77" t="s">
        <v>7</v>
      </c>
      <c r="W9" s="70" t="s">
        <v>23</v>
      </c>
      <c r="X9" s="71" t="s">
        <v>23</v>
      </c>
      <c r="Y9" s="69" t="s">
        <v>16</v>
      </c>
      <c r="Z9" s="69" t="s">
        <v>16</v>
      </c>
      <c r="AA9" s="69" t="s">
        <v>23</v>
      </c>
      <c r="AB9" s="79" t="s">
        <v>23</v>
      </c>
      <c r="AC9" s="79" t="s">
        <v>23</v>
      </c>
      <c r="AD9" s="70" t="s">
        <v>16</v>
      </c>
      <c r="AE9" s="71" t="s">
        <v>16</v>
      </c>
    </row>
    <row r="10" spans="2:31" ht="15" customHeight="1" x14ac:dyDescent="0.25">
      <c r="B10" s="55" t="s">
        <v>31</v>
      </c>
      <c r="C10" s="10" t="s">
        <v>28</v>
      </c>
      <c r="D10" s="69" t="s">
        <v>7</v>
      </c>
      <c r="E10" s="69" t="s">
        <v>6</v>
      </c>
      <c r="F10" s="69" t="s">
        <v>22</v>
      </c>
      <c r="G10" s="69" t="s">
        <v>7</v>
      </c>
      <c r="H10" s="69" t="s">
        <v>14</v>
      </c>
      <c r="I10" s="70" t="s">
        <v>14</v>
      </c>
      <c r="J10" s="71" t="s">
        <v>7</v>
      </c>
      <c r="K10" s="69" t="s">
        <v>7</v>
      </c>
      <c r="L10" s="69" t="s">
        <v>19</v>
      </c>
      <c r="M10" s="69" t="s">
        <v>19</v>
      </c>
      <c r="N10" s="69" t="s">
        <v>19</v>
      </c>
      <c r="O10" s="69" t="s">
        <v>19</v>
      </c>
      <c r="P10" s="70" t="s">
        <v>19</v>
      </c>
      <c r="Q10" s="77" t="s">
        <v>14</v>
      </c>
      <c r="R10" s="69" t="s">
        <v>7</v>
      </c>
      <c r="S10" s="69" t="s">
        <v>6</v>
      </c>
      <c r="T10" s="69" t="s">
        <v>14</v>
      </c>
      <c r="U10" s="69" t="s">
        <v>6</v>
      </c>
      <c r="V10" s="69" t="s">
        <v>14</v>
      </c>
      <c r="W10" s="77" t="s">
        <v>7</v>
      </c>
      <c r="X10" s="71" t="s">
        <v>7</v>
      </c>
      <c r="Y10" s="69" t="s">
        <v>7</v>
      </c>
      <c r="Z10" s="69" t="s">
        <v>19</v>
      </c>
      <c r="AA10" s="69" t="s">
        <v>19</v>
      </c>
      <c r="AB10" s="79" t="s">
        <v>7</v>
      </c>
      <c r="AC10" s="77" t="s">
        <v>7</v>
      </c>
      <c r="AD10" s="77" t="s">
        <v>7</v>
      </c>
      <c r="AE10" s="71" t="s">
        <v>7</v>
      </c>
    </row>
    <row r="11" spans="2:31" ht="15" customHeight="1" x14ac:dyDescent="0.25">
      <c r="B11" s="55" t="s">
        <v>57</v>
      </c>
      <c r="C11" s="10" t="s">
        <v>61</v>
      </c>
      <c r="D11" s="69" t="s">
        <v>14</v>
      </c>
      <c r="E11" s="69" t="s">
        <v>19</v>
      </c>
      <c r="F11" s="69" t="s">
        <v>19</v>
      </c>
      <c r="G11" s="69" t="s">
        <v>19</v>
      </c>
      <c r="H11" s="69" t="s">
        <v>7</v>
      </c>
      <c r="I11" s="77" t="s">
        <v>19</v>
      </c>
      <c r="J11" s="77" t="s">
        <v>7</v>
      </c>
      <c r="K11" s="69" t="s">
        <v>19</v>
      </c>
      <c r="L11" s="69" t="s">
        <v>19</v>
      </c>
      <c r="M11" s="69" t="s">
        <v>19</v>
      </c>
      <c r="N11" s="69" t="s">
        <v>6</v>
      </c>
      <c r="O11" s="69" t="s">
        <v>7</v>
      </c>
      <c r="P11" s="70" t="s">
        <v>7</v>
      </c>
      <c r="Q11" s="77" t="s">
        <v>7</v>
      </c>
      <c r="R11" s="69" t="s">
        <v>14</v>
      </c>
      <c r="S11" s="69" t="s">
        <v>19</v>
      </c>
      <c r="T11" s="77" t="s">
        <v>7</v>
      </c>
      <c r="U11" s="69" t="s">
        <v>19</v>
      </c>
      <c r="V11" s="69" t="s">
        <v>7</v>
      </c>
      <c r="W11" s="77" t="s">
        <v>14</v>
      </c>
      <c r="X11" s="71" t="s">
        <v>19</v>
      </c>
      <c r="Y11" s="69" t="s">
        <v>19</v>
      </c>
      <c r="Z11" s="69" t="s">
        <v>19</v>
      </c>
      <c r="AA11" s="69" t="s">
        <v>7</v>
      </c>
      <c r="AB11" s="79" t="s">
        <v>19</v>
      </c>
      <c r="AC11" s="77" t="s">
        <v>19</v>
      </c>
      <c r="AD11" s="70" t="s">
        <v>7</v>
      </c>
      <c r="AE11" s="71" t="s">
        <v>14</v>
      </c>
    </row>
    <row r="12" spans="2:31" ht="15" customHeight="1" x14ac:dyDescent="0.25">
      <c r="B12" s="55" t="s">
        <v>56</v>
      </c>
      <c r="C12" s="10" t="s">
        <v>34</v>
      </c>
      <c r="D12" s="69" t="s">
        <v>19</v>
      </c>
      <c r="E12" s="69" t="s">
        <v>19</v>
      </c>
      <c r="F12" s="69" t="s">
        <v>19</v>
      </c>
      <c r="G12" s="69" t="s">
        <v>19</v>
      </c>
      <c r="H12" s="69" t="s">
        <v>7</v>
      </c>
      <c r="I12" s="70" t="s">
        <v>7</v>
      </c>
      <c r="J12" s="71" t="s">
        <v>14</v>
      </c>
      <c r="K12" s="69" t="s">
        <v>14</v>
      </c>
      <c r="L12" s="69" t="s">
        <v>6</v>
      </c>
      <c r="M12" s="69" t="s">
        <v>14</v>
      </c>
      <c r="N12" s="69" t="s">
        <v>19</v>
      </c>
      <c r="O12" s="69" t="s">
        <v>7</v>
      </c>
      <c r="P12" s="70" t="s">
        <v>7</v>
      </c>
      <c r="Q12" s="71" t="s">
        <v>19</v>
      </c>
      <c r="R12" s="69" t="s">
        <v>19</v>
      </c>
      <c r="S12" s="69" t="s">
        <v>19</v>
      </c>
      <c r="T12" s="69" t="s">
        <v>19</v>
      </c>
      <c r="U12" s="77" t="s">
        <v>7</v>
      </c>
      <c r="V12" s="69" t="s">
        <v>7</v>
      </c>
      <c r="W12" s="70" t="s">
        <v>7</v>
      </c>
      <c r="X12" s="71" t="s">
        <v>14</v>
      </c>
      <c r="Y12" s="69" t="s">
        <v>14</v>
      </c>
      <c r="Z12" s="69" t="s">
        <v>6</v>
      </c>
      <c r="AA12" s="69" t="s">
        <v>14</v>
      </c>
      <c r="AB12" s="79" t="s">
        <v>14</v>
      </c>
      <c r="AC12" s="79" t="s">
        <v>7</v>
      </c>
      <c r="AD12" s="77" t="s">
        <v>19</v>
      </c>
      <c r="AE12" s="71" t="s">
        <v>19</v>
      </c>
    </row>
    <row r="13" spans="2:31" ht="15" customHeight="1" x14ac:dyDescent="0.25">
      <c r="B13" s="55" t="s">
        <v>62</v>
      </c>
      <c r="C13" s="10" t="s">
        <v>63</v>
      </c>
      <c r="D13" s="69" t="s">
        <v>7</v>
      </c>
      <c r="E13" s="69" t="s">
        <v>14</v>
      </c>
      <c r="F13" s="69" t="s">
        <v>6</v>
      </c>
      <c r="G13" s="69" t="s">
        <v>14</v>
      </c>
      <c r="H13" s="69" t="s">
        <v>19</v>
      </c>
      <c r="I13" s="70" t="s">
        <v>19</v>
      </c>
      <c r="J13" s="71" t="s">
        <v>7</v>
      </c>
      <c r="K13" s="69" t="s">
        <v>7</v>
      </c>
      <c r="L13" s="69" t="s">
        <v>14</v>
      </c>
      <c r="M13" s="69" t="s">
        <v>6</v>
      </c>
      <c r="N13" s="69" t="s">
        <v>14</v>
      </c>
      <c r="O13" s="69" t="s">
        <v>14</v>
      </c>
      <c r="P13" s="70" t="s">
        <v>14</v>
      </c>
      <c r="Q13" s="71" t="s">
        <v>7</v>
      </c>
      <c r="R13" s="69" t="s">
        <v>7</v>
      </c>
      <c r="S13" s="69" t="s">
        <v>14</v>
      </c>
      <c r="T13" s="69" t="s">
        <v>6</v>
      </c>
      <c r="U13" s="69" t="s">
        <v>14</v>
      </c>
      <c r="V13" s="69" t="s">
        <v>19</v>
      </c>
      <c r="W13" s="70" t="s">
        <v>19</v>
      </c>
      <c r="X13" s="71" t="s">
        <v>7</v>
      </c>
      <c r="Y13" s="69" t="s">
        <v>7</v>
      </c>
      <c r="Z13" s="69" t="s">
        <v>14</v>
      </c>
      <c r="AA13" s="69" t="s">
        <v>6</v>
      </c>
      <c r="AB13" s="79" t="s">
        <v>7</v>
      </c>
      <c r="AC13" s="79" t="s">
        <v>14</v>
      </c>
      <c r="AD13" s="70" t="s">
        <v>14</v>
      </c>
      <c r="AE13" s="71" t="s">
        <v>7</v>
      </c>
    </row>
    <row r="14" spans="2:31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19</v>
      </c>
      <c r="I14" s="77" t="s">
        <v>5</v>
      </c>
      <c r="J14" s="77" t="s">
        <v>19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5</v>
      </c>
      <c r="P14" s="70" t="s">
        <v>64</v>
      </c>
      <c r="Q14" s="71" t="s">
        <v>5</v>
      </c>
      <c r="R14" s="69" t="s">
        <v>64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64</v>
      </c>
      <c r="Z14" s="69" t="s">
        <v>5</v>
      </c>
      <c r="AA14" s="69" t="s">
        <v>5</v>
      </c>
      <c r="AB14" s="79" t="s">
        <v>5</v>
      </c>
      <c r="AC14" s="79" t="s">
        <v>5</v>
      </c>
      <c r="AD14" s="70" t="s">
        <v>5</v>
      </c>
      <c r="AE14" s="71" t="s">
        <v>5</v>
      </c>
    </row>
    <row r="15" spans="2:31" ht="15" customHeight="1" x14ac:dyDescent="0.25">
      <c r="B15" s="72" t="s">
        <v>35</v>
      </c>
      <c r="C15" s="73" t="s">
        <v>36</v>
      </c>
      <c r="D15" s="76" t="s">
        <v>8</v>
      </c>
      <c r="E15" s="76" t="s">
        <v>8</v>
      </c>
      <c r="F15" s="76" t="s">
        <v>8</v>
      </c>
      <c r="G15" s="76" t="s">
        <v>8</v>
      </c>
      <c r="H15" s="76" t="s">
        <v>8</v>
      </c>
      <c r="I15" s="76" t="s">
        <v>6</v>
      </c>
      <c r="J15" s="76" t="s">
        <v>6</v>
      </c>
      <c r="K15" s="76" t="s">
        <v>7</v>
      </c>
      <c r="L15" s="76" t="s">
        <v>7</v>
      </c>
      <c r="M15" s="76" t="s">
        <v>8</v>
      </c>
      <c r="N15" s="76" t="s">
        <v>8</v>
      </c>
      <c r="O15" s="76" t="s">
        <v>8</v>
      </c>
      <c r="P15" s="76" t="s">
        <v>7</v>
      </c>
      <c r="Q15" s="76" t="s">
        <v>7</v>
      </c>
      <c r="R15" s="77" t="s">
        <v>7</v>
      </c>
      <c r="S15" s="77" t="s">
        <v>7</v>
      </c>
      <c r="T15" s="76" t="s">
        <v>7</v>
      </c>
      <c r="U15" s="77" t="s">
        <v>8</v>
      </c>
      <c r="V15" s="77" t="s">
        <v>8</v>
      </c>
      <c r="W15" s="76" t="s">
        <v>8</v>
      </c>
      <c r="X15" s="76" t="s">
        <v>8</v>
      </c>
      <c r="Y15" s="76" t="s">
        <v>14</v>
      </c>
      <c r="Z15" s="76" t="s">
        <v>14</v>
      </c>
      <c r="AA15" s="76" t="s">
        <v>14</v>
      </c>
      <c r="AB15" s="79" t="s">
        <v>14</v>
      </c>
      <c r="AC15" s="79" t="s">
        <v>6</v>
      </c>
      <c r="AD15" s="76" t="s">
        <v>7</v>
      </c>
      <c r="AE15" s="76" t="s">
        <v>7</v>
      </c>
    </row>
    <row r="16" spans="2:31" ht="21" customHeight="1" x14ac:dyDescent="0.25">
      <c r="C16" s="10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2:33" ht="11.2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G17" s="68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x14ac:dyDescent="0.25">
      <c r="B19" s="4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2:33" ht="11.15" customHeight="1" thickBot="1" x14ac:dyDescent="0.3">
      <c r="B20" s="4"/>
      <c r="C20" s="21" t="s">
        <v>38</v>
      </c>
      <c r="D20" s="53">
        <f t="shared" ref="D20:AE20" si="0">SUM(D21:D24)</f>
        <v>5</v>
      </c>
      <c r="E20" s="53">
        <f t="shared" si="0"/>
        <v>7</v>
      </c>
      <c r="F20" s="53">
        <f t="shared" si="0"/>
        <v>7</v>
      </c>
      <c r="G20" s="53">
        <f t="shared" si="0"/>
        <v>6</v>
      </c>
      <c r="H20" s="53">
        <f t="shared" si="0"/>
        <v>6</v>
      </c>
      <c r="I20" s="53">
        <f t="shared" si="0"/>
        <v>5</v>
      </c>
      <c r="J20" s="53">
        <f t="shared" si="0"/>
        <v>4</v>
      </c>
      <c r="K20" s="53">
        <f t="shared" si="0"/>
        <v>4</v>
      </c>
      <c r="L20" s="53">
        <f t="shared" si="0"/>
        <v>6</v>
      </c>
      <c r="M20" s="53">
        <f t="shared" si="0"/>
        <v>7</v>
      </c>
      <c r="N20" s="53">
        <f t="shared" si="0"/>
        <v>7</v>
      </c>
      <c r="O20" s="53">
        <f t="shared" si="0"/>
        <v>5</v>
      </c>
      <c r="P20" s="53">
        <f t="shared" si="0"/>
        <v>4</v>
      </c>
      <c r="Q20" s="53">
        <f t="shared" si="0"/>
        <v>4</v>
      </c>
      <c r="R20" s="53">
        <f t="shared" si="0"/>
        <v>5</v>
      </c>
      <c r="S20" s="53">
        <f t="shared" si="0"/>
        <v>7</v>
      </c>
      <c r="T20" s="53">
        <f t="shared" si="0"/>
        <v>5</v>
      </c>
      <c r="U20" s="53">
        <f t="shared" si="0"/>
        <v>5</v>
      </c>
      <c r="V20" s="53">
        <f t="shared" si="0"/>
        <v>4</v>
      </c>
      <c r="W20" s="53">
        <f t="shared" si="0"/>
        <v>4</v>
      </c>
      <c r="X20" s="53">
        <f t="shared" si="0"/>
        <v>4</v>
      </c>
      <c r="Y20" s="53">
        <f t="shared" si="0"/>
        <v>5</v>
      </c>
      <c r="Z20" s="53">
        <f t="shared" si="0"/>
        <v>7</v>
      </c>
      <c r="AA20" s="53">
        <f t="shared" si="0"/>
        <v>4</v>
      </c>
      <c r="AB20" s="53">
        <f t="shared" si="0"/>
        <v>4</v>
      </c>
      <c r="AC20" s="53">
        <f t="shared" si="0"/>
        <v>4</v>
      </c>
      <c r="AD20" s="53">
        <f t="shared" si="0"/>
        <v>4</v>
      </c>
      <c r="AE20" s="53">
        <f t="shared" si="0"/>
        <v>4</v>
      </c>
    </row>
    <row r="21" spans="2:33" ht="11.15" customHeight="1" x14ac:dyDescent="0.25">
      <c r="B21" s="4"/>
      <c r="C21" s="52" t="s">
        <v>8</v>
      </c>
      <c r="D21" s="80">
        <f t="shared" ref="D21:AE21" si="1">COUNTIFS(D$6:D$14,"M")+COUNTIFS(D$6:D$14,"MG")</f>
        <v>2</v>
      </c>
      <c r="E21" s="81">
        <f t="shared" si="1"/>
        <v>2</v>
      </c>
      <c r="F21" s="81">
        <f t="shared" si="1"/>
        <v>2</v>
      </c>
      <c r="G21" s="81">
        <f t="shared" si="1"/>
        <v>2</v>
      </c>
      <c r="H21" s="81">
        <f t="shared" si="1"/>
        <v>2</v>
      </c>
      <c r="I21" s="81">
        <f t="shared" si="1"/>
        <v>1</v>
      </c>
      <c r="J21" s="81">
        <f t="shared" si="1"/>
        <v>1</v>
      </c>
      <c r="K21" s="81">
        <f t="shared" si="1"/>
        <v>1</v>
      </c>
      <c r="L21" s="81">
        <f t="shared" si="1"/>
        <v>1</v>
      </c>
      <c r="M21" s="81">
        <f t="shared" si="1"/>
        <v>2</v>
      </c>
      <c r="N21" s="81">
        <f t="shared" si="1"/>
        <v>2</v>
      </c>
      <c r="O21" s="81">
        <f t="shared" si="1"/>
        <v>2</v>
      </c>
      <c r="P21" s="81">
        <f t="shared" si="1"/>
        <v>1</v>
      </c>
      <c r="Q21" s="81">
        <f t="shared" si="1"/>
        <v>1</v>
      </c>
      <c r="R21" s="81">
        <f t="shared" si="1"/>
        <v>2</v>
      </c>
      <c r="S21" s="81">
        <f t="shared" si="1"/>
        <v>2</v>
      </c>
      <c r="T21" s="81">
        <f t="shared" si="1"/>
        <v>1</v>
      </c>
      <c r="U21" s="81">
        <f t="shared" si="1"/>
        <v>1</v>
      </c>
      <c r="V21" s="81">
        <f t="shared" si="1"/>
        <v>1</v>
      </c>
      <c r="W21" s="81">
        <f t="shared" si="1"/>
        <v>1</v>
      </c>
      <c r="X21" s="81">
        <f t="shared" si="1"/>
        <v>1</v>
      </c>
      <c r="Y21" s="81">
        <f t="shared" si="1"/>
        <v>2</v>
      </c>
      <c r="Z21" s="81">
        <f t="shared" si="1"/>
        <v>2</v>
      </c>
      <c r="AA21" s="81">
        <f t="shared" si="1"/>
        <v>1</v>
      </c>
      <c r="AB21" s="81">
        <f t="shared" si="1"/>
        <v>1</v>
      </c>
      <c r="AC21" s="81">
        <f t="shared" si="1"/>
        <v>1</v>
      </c>
      <c r="AD21" s="81">
        <f t="shared" si="1"/>
        <v>1</v>
      </c>
      <c r="AE21" s="81">
        <f t="shared" si="1"/>
        <v>1</v>
      </c>
    </row>
    <row r="22" spans="2:33" ht="11.15" customHeight="1" x14ac:dyDescent="0.25">
      <c r="B22" s="4"/>
      <c r="C22" s="52" t="s">
        <v>14</v>
      </c>
      <c r="D22" s="83">
        <f t="shared" ref="D22:AE22" si="2">COUNTIFS(D$6:D$14,"T")+COUNTIFS(D$6:D$14,"TG")</f>
        <v>2</v>
      </c>
      <c r="E22" s="84">
        <f t="shared" si="2"/>
        <v>2</v>
      </c>
      <c r="F22" s="84">
        <f t="shared" si="2"/>
        <v>2</v>
      </c>
      <c r="G22" s="84">
        <f t="shared" si="2"/>
        <v>2</v>
      </c>
      <c r="H22" s="84">
        <f t="shared" si="2"/>
        <v>1</v>
      </c>
      <c r="I22" s="84">
        <f t="shared" si="2"/>
        <v>1</v>
      </c>
      <c r="J22" s="84">
        <f t="shared" si="2"/>
        <v>1</v>
      </c>
      <c r="K22" s="84">
        <f t="shared" si="2"/>
        <v>2</v>
      </c>
      <c r="L22" s="84">
        <f t="shared" si="2"/>
        <v>2</v>
      </c>
      <c r="M22" s="84">
        <f t="shared" si="2"/>
        <v>2</v>
      </c>
      <c r="N22" s="84">
        <f t="shared" si="2"/>
        <v>2</v>
      </c>
      <c r="O22" s="84">
        <f t="shared" si="2"/>
        <v>1</v>
      </c>
      <c r="P22" s="84">
        <f t="shared" si="2"/>
        <v>1</v>
      </c>
      <c r="Q22" s="84">
        <f t="shared" si="2"/>
        <v>1</v>
      </c>
      <c r="R22" s="84">
        <f t="shared" si="2"/>
        <v>2</v>
      </c>
      <c r="S22" s="84">
        <f t="shared" si="2"/>
        <v>2</v>
      </c>
      <c r="T22" s="84">
        <f t="shared" si="2"/>
        <v>2</v>
      </c>
      <c r="U22" s="84">
        <f t="shared" si="2"/>
        <v>2</v>
      </c>
      <c r="V22" s="84">
        <f t="shared" si="2"/>
        <v>1</v>
      </c>
      <c r="W22" s="84">
        <f t="shared" si="2"/>
        <v>1</v>
      </c>
      <c r="X22" s="84">
        <f t="shared" si="2"/>
        <v>1</v>
      </c>
      <c r="Y22" s="84">
        <f t="shared" si="2"/>
        <v>2</v>
      </c>
      <c r="Z22" s="84">
        <f t="shared" si="2"/>
        <v>2</v>
      </c>
      <c r="AA22" s="84">
        <f t="shared" si="2"/>
        <v>1</v>
      </c>
      <c r="AB22" s="84">
        <f t="shared" si="2"/>
        <v>1</v>
      </c>
      <c r="AC22" s="84">
        <f t="shared" si="2"/>
        <v>1</v>
      </c>
      <c r="AD22" s="84">
        <f t="shared" si="2"/>
        <v>1</v>
      </c>
      <c r="AE22" s="84">
        <f t="shared" si="2"/>
        <v>1</v>
      </c>
    </row>
    <row r="23" spans="2:33" ht="11.15" customHeight="1" x14ac:dyDescent="0.25">
      <c r="C23" s="52" t="s">
        <v>19</v>
      </c>
      <c r="D23" s="86">
        <f t="shared" ref="D23:AE23" si="3">COUNTIFS(D$6:D$14,"N")+COUNTIFS(D$6:D$14,"NG")</f>
        <v>1</v>
      </c>
      <c r="E23" s="87">
        <f t="shared" si="3"/>
        <v>2</v>
      </c>
      <c r="F23" s="87">
        <f t="shared" si="3"/>
        <v>2</v>
      </c>
      <c r="G23" s="87">
        <f t="shared" si="3"/>
        <v>2</v>
      </c>
      <c r="H23" s="87">
        <f t="shared" si="3"/>
        <v>2</v>
      </c>
      <c r="I23" s="87">
        <f t="shared" si="3"/>
        <v>2</v>
      </c>
      <c r="J23" s="87">
        <f t="shared" si="3"/>
        <v>1</v>
      </c>
      <c r="K23" s="87">
        <f t="shared" si="3"/>
        <v>1</v>
      </c>
      <c r="L23" s="87">
        <f t="shared" si="3"/>
        <v>2</v>
      </c>
      <c r="M23" s="87">
        <f t="shared" si="3"/>
        <v>2</v>
      </c>
      <c r="N23" s="87">
        <f t="shared" si="3"/>
        <v>2</v>
      </c>
      <c r="O23" s="87">
        <f t="shared" si="3"/>
        <v>1</v>
      </c>
      <c r="P23" s="87">
        <f t="shared" si="3"/>
        <v>1</v>
      </c>
      <c r="Q23" s="87">
        <f t="shared" si="3"/>
        <v>1</v>
      </c>
      <c r="R23" s="87">
        <f t="shared" si="3"/>
        <v>1</v>
      </c>
      <c r="S23" s="87">
        <f t="shared" si="3"/>
        <v>2</v>
      </c>
      <c r="T23" s="87">
        <f t="shared" si="3"/>
        <v>1</v>
      </c>
      <c r="U23" s="87">
        <f t="shared" si="3"/>
        <v>1</v>
      </c>
      <c r="V23" s="87">
        <f t="shared" si="3"/>
        <v>1</v>
      </c>
      <c r="W23" s="87">
        <f t="shared" si="3"/>
        <v>1</v>
      </c>
      <c r="X23" s="87">
        <f t="shared" si="3"/>
        <v>1</v>
      </c>
      <c r="Y23" s="87">
        <f t="shared" si="3"/>
        <v>1</v>
      </c>
      <c r="Z23" s="87">
        <f t="shared" si="3"/>
        <v>2</v>
      </c>
      <c r="AA23" s="87">
        <f t="shared" si="3"/>
        <v>1</v>
      </c>
      <c r="AB23" s="87">
        <f t="shared" si="3"/>
        <v>1</v>
      </c>
      <c r="AC23" s="87">
        <f t="shared" si="3"/>
        <v>1</v>
      </c>
      <c r="AD23" s="87">
        <f t="shared" si="3"/>
        <v>1</v>
      </c>
      <c r="AE23" s="87">
        <f t="shared" si="3"/>
        <v>1</v>
      </c>
    </row>
    <row r="24" spans="2:33" ht="13" thickBot="1" x14ac:dyDescent="0.3">
      <c r="C24" s="52" t="s">
        <v>6</v>
      </c>
      <c r="D24" s="89">
        <f t="shared" ref="D24:AE24" si="4">COUNTIFS(D$6:D$14,"D")+COUNTIFS(D$6:D$14,"DG")</f>
        <v>0</v>
      </c>
      <c r="E24" s="90">
        <f t="shared" si="4"/>
        <v>1</v>
      </c>
      <c r="F24" s="90">
        <f t="shared" si="4"/>
        <v>1</v>
      </c>
      <c r="G24" s="90">
        <f t="shared" si="4"/>
        <v>0</v>
      </c>
      <c r="H24" s="90">
        <f t="shared" si="4"/>
        <v>1</v>
      </c>
      <c r="I24" s="90">
        <f t="shared" si="4"/>
        <v>1</v>
      </c>
      <c r="J24" s="90">
        <f t="shared" si="4"/>
        <v>1</v>
      </c>
      <c r="K24" s="90">
        <f t="shared" si="4"/>
        <v>0</v>
      </c>
      <c r="L24" s="90">
        <f t="shared" si="4"/>
        <v>1</v>
      </c>
      <c r="M24" s="90">
        <f t="shared" si="4"/>
        <v>1</v>
      </c>
      <c r="N24" s="90">
        <f t="shared" si="4"/>
        <v>1</v>
      </c>
      <c r="O24" s="90">
        <f t="shared" si="4"/>
        <v>1</v>
      </c>
      <c r="P24" s="90">
        <f t="shared" si="4"/>
        <v>1</v>
      </c>
      <c r="Q24" s="90">
        <f t="shared" si="4"/>
        <v>1</v>
      </c>
      <c r="R24" s="90">
        <f t="shared" si="4"/>
        <v>0</v>
      </c>
      <c r="S24" s="90">
        <f t="shared" si="4"/>
        <v>1</v>
      </c>
      <c r="T24" s="90">
        <f t="shared" si="4"/>
        <v>1</v>
      </c>
      <c r="U24" s="90">
        <f t="shared" si="4"/>
        <v>1</v>
      </c>
      <c r="V24" s="90">
        <f t="shared" si="4"/>
        <v>1</v>
      </c>
      <c r="W24" s="90">
        <f t="shared" si="4"/>
        <v>1</v>
      </c>
      <c r="X24" s="90">
        <f t="shared" si="4"/>
        <v>1</v>
      </c>
      <c r="Y24" s="90">
        <f t="shared" si="4"/>
        <v>0</v>
      </c>
      <c r="Z24" s="90">
        <f t="shared" si="4"/>
        <v>1</v>
      </c>
      <c r="AA24" s="90">
        <f t="shared" si="4"/>
        <v>1</v>
      </c>
      <c r="AB24" s="90">
        <f t="shared" si="4"/>
        <v>1</v>
      </c>
      <c r="AC24" s="90">
        <f t="shared" si="4"/>
        <v>1</v>
      </c>
      <c r="AD24" s="90">
        <f t="shared" si="4"/>
        <v>1</v>
      </c>
      <c r="AE24" s="90">
        <f t="shared" si="4"/>
        <v>1</v>
      </c>
    </row>
    <row r="25" spans="2:33" x14ac:dyDescent="0.25">
      <c r="C25" s="21" t="s">
        <v>7</v>
      </c>
      <c r="D25" s="92">
        <f t="shared" ref="D25:AE25" si="5">COUNTIFS(D$6:D$14,"L")+COUNTIFS(D$6:D$14,"LG")</f>
        <v>3</v>
      </c>
      <c r="E25" s="92">
        <f t="shared" si="5"/>
        <v>1</v>
      </c>
      <c r="F25" s="92">
        <f t="shared" si="5"/>
        <v>1</v>
      </c>
      <c r="G25" s="92">
        <f t="shared" si="5"/>
        <v>2</v>
      </c>
      <c r="H25" s="92">
        <f t="shared" si="5"/>
        <v>3</v>
      </c>
      <c r="I25" s="92">
        <f t="shared" si="5"/>
        <v>3</v>
      </c>
      <c r="J25" s="92">
        <f t="shared" si="5"/>
        <v>5</v>
      </c>
      <c r="K25" s="92">
        <f t="shared" si="5"/>
        <v>3</v>
      </c>
      <c r="L25" s="92">
        <f t="shared" si="5"/>
        <v>1</v>
      </c>
      <c r="M25" s="92">
        <f t="shared" si="5"/>
        <v>1</v>
      </c>
      <c r="N25" s="92">
        <f t="shared" si="5"/>
        <v>1</v>
      </c>
      <c r="O25" s="92">
        <f t="shared" si="5"/>
        <v>3</v>
      </c>
      <c r="P25" s="92">
        <f t="shared" si="5"/>
        <v>4</v>
      </c>
      <c r="Q25" s="92">
        <f t="shared" si="5"/>
        <v>4</v>
      </c>
      <c r="R25" s="92">
        <f t="shared" si="5"/>
        <v>2</v>
      </c>
      <c r="S25" s="92">
        <f t="shared" si="5"/>
        <v>0</v>
      </c>
      <c r="T25" s="92">
        <f t="shared" si="5"/>
        <v>2</v>
      </c>
      <c r="U25" s="92">
        <f t="shared" si="5"/>
        <v>3</v>
      </c>
      <c r="V25" s="92">
        <f t="shared" si="5"/>
        <v>4</v>
      </c>
      <c r="W25" s="92">
        <f t="shared" si="5"/>
        <v>4</v>
      </c>
      <c r="X25" s="92">
        <f t="shared" si="5"/>
        <v>4</v>
      </c>
      <c r="Y25" s="92">
        <f t="shared" si="5"/>
        <v>3</v>
      </c>
      <c r="Z25" s="92">
        <f t="shared" si="5"/>
        <v>1</v>
      </c>
      <c r="AA25" s="92">
        <f t="shared" si="5"/>
        <v>2</v>
      </c>
      <c r="AB25" s="92">
        <f t="shared" si="5"/>
        <v>4</v>
      </c>
      <c r="AC25" s="92">
        <f t="shared" si="5"/>
        <v>4</v>
      </c>
      <c r="AD25" s="92">
        <f t="shared" si="5"/>
        <v>4</v>
      </c>
      <c r="AE25" s="92">
        <f t="shared" si="5"/>
        <v>4</v>
      </c>
    </row>
    <row r="26" spans="2:33" x14ac:dyDescent="0.25">
      <c r="C26" s="21" t="s">
        <v>4</v>
      </c>
      <c r="D26" s="94">
        <f t="shared" ref="D26:AE26" si="6">COUNTIFS(D$6:D$14,"V")</f>
        <v>0</v>
      </c>
      <c r="E26" s="94">
        <f t="shared" si="6"/>
        <v>0</v>
      </c>
      <c r="F26" s="94">
        <f t="shared" si="6"/>
        <v>0</v>
      </c>
      <c r="G26" s="94">
        <f t="shared" si="6"/>
        <v>0</v>
      </c>
      <c r="H26" s="94">
        <f t="shared" si="6"/>
        <v>0</v>
      </c>
      <c r="I26" s="94">
        <f t="shared" si="6"/>
        <v>0</v>
      </c>
      <c r="J26" s="94">
        <f t="shared" si="6"/>
        <v>0</v>
      </c>
      <c r="K26" s="94">
        <f t="shared" si="6"/>
        <v>1</v>
      </c>
      <c r="L26" s="94">
        <f t="shared" si="6"/>
        <v>1</v>
      </c>
      <c r="M26" s="94">
        <f t="shared" si="6"/>
        <v>0</v>
      </c>
      <c r="N26" s="94">
        <f t="shared" si="6"/>
        <v>0</v>
      </c>
      <c r="O26" s="94">
        <f t="shared" si="6"/>
        <v>0</v>
      </c>
      <c r="P26" s="94">
        <f t="shared" si="6"/>
        <v>0</v>
      </c>
      <c r="Q26" s="94">
        <f t="shared" si="6"/>
        <v>0</v>
      </c>
      <c r="R26" s="94">
        <f t="shared" si="6"/>
        <v>1</v>
      </c>
      <c r="S26" s="94">
        <f t="shared" si="6"/>
        <v>1</v>
      </c>
      <c r="T26" s="94">
        <f t="shared" si="6"/>
        <v>1</v>
      </c>
      <c r="U26" s="94">
        <f t="shared" si="6"/>
        <v>0</v>
      </c>
      <c r="V26" s="94">
        <f t="shared" si="6"/>
        <v>0</v>
      </c>
      <c r="W26" s="94">
        <f t="shared" si="6"/>
        <v>0</v>
      </c>
      <c r="X26" s="94">
        <f t="shared" si="6"/>
        <v>0</v>
      </c>
      <c r="Y26" s="94">
        <f t="shared" si="6"/>
        <v>0</v>
      </c>
      <c r="Z26" s="94">
        <f t="shared" si="6"/>
        <v>0</v>
      </c>
      <c r="AA26" s="94">
        <f t="shared" si="6"/>
        <v>2</v>
      </c>
      <c r="AB26" s="94">
        <f t="shared" si="6"/>
        <v>0</v>
      </c>
      <c r="AC26" s="94">
        <f t="shared" si="6"/>
        <v>0</v>
      </c>
      <c r="AD26" s="94">
        <f t="shared" si="6"/>
        <v>0</v>
      </c>
      <c r="AE26" s="94">
        <f t="shared" si="6"/>
        <v>0</v>
      </c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x14ac:dyDescent="0.2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13</v>
      </c>
      <c r="I31" s="25" t="s">
        <v>8</v>
      </c>
      <c r="J31" s="25" t="s">
        <v>8</v>
      </c>
      <c r="K31" s="25" t="s">
        <v>8</v>
      </c>
      <c r="L31" s="25" t="s">
        <v>8</v>
      </c>
      <c r="M31" s="25" t="s">
        <v>8</v>
      </c>
      <c r="N31" s="25" t="s">
        <v>6</v>
      </c>
      <c r="O31" s="25" t="s">
        <v>6</v>
      </c>
      <c r="P31"/>
      <c r="Q31"/>
      <c r="R31" s="1108">
        <f>8.33*(COUNTIFS(I31:O31,"&lt;&gt;"&amp;"L",I31:O31,"&lt;&gt;"&amp;"D"))+8*(COUNTIFS(I31:O31,"="&amp;"D"))</f>
        <v>57.65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18</v>
      </c>
      <c r="I32" s="25" t="s">
        <v>7</v>
      </c>
      <c r="J32" s="25" t="s">
        <v>7</v>
      </c>
      <c r="K32" s="25" t="s">
        <v>8</v>
      </c>
      <c r="L32" s="25" t="s">
        <v>8</v>
      </c>
      <c r="M32" s="25" t="s">
        <v>8</v>
      </c>
      <c r="N32" s="25" t="s">
        <v>7</v>
      </c>
      <c r="O32" s="25" t="s">
        <v>7</v>
      </c>
      <c r="P32"/>
      <c r="Q32"/>
      <c r="R32" s="1108">
        <f t="shared" ref="R32:R38" si="7">8.33*(COUNTIFS(I32:O32,"&lt;&gt;"&amp;"L",I32:O32,"&lt;&gt;"&amp;"D"))+8*(COUNTIFS(I32:O32,"="&amp;"D"))</f>
        <v>24.990000000000002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21</v>
      </c>
      <c r="I33" s="25" t="s">
        <v>8</v>
      </c>
      <c r="J33" s="25" t="s">
        <v>8</v>
      </c>
      <c r="K33" s="25" t="s">
        <v>7</v>
      </c>
      <c r="L33" s="25" t="s">
        <v>7</v>
      </c>
      <c r="M33" s="25" t="s">
        <v>7</v>
      </c>
      <c r="N33" s="25" t="s">
        <v>8</v>
      </c>
      <c r="O33" s="25" t="s">
        <v>8</v>
      </c>
      <c r="P33"/>
      <c r="Q33"/>
      <c r="R33" s="1108">
        <f t="shared" si="7"/>
        <v>33.32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ht="13" thickBot="1" x14ac:dyDescent="0.3">
      <c r="C34" s="10"/>
      <c r="D34" s="10"/>
      <c r="E34" s="10"/>
      <c r="F34" s="10"/>
      <c r="G34" s="10"/>
      <c r="H34" s="21" t="s">
        <v>26</v>
      </c>
      <c r="I34" s="25" t="s">
        <v>14</v>
      </c>
      <c r="J34" s="25" t="s">
        <v>14</v>
      </c>
      <c r="K34" s="25" t="s">
        <v>14</v>
      </c>
      <c r="L34" s="25" t="s">
        <v>14</v>
      </c>
      <c r="M34" s="25" t="s">
        <v>6</v>
      </c>
      <c r="N34" s="25" t="s">
        <v>7</v>
      </c>
      <c r="O34" s="25" t="s">
        <v>7</v>
      </c>
      <c r="P34"/>
      <c r="Q34"/>
      <c r="R34" s="1108">
        <f t="shared" si="7"/>
        <v>41.32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28</v>
      </c>
      <c r="I35" s="25" t="s">
        <v>7</v>
      </c>
      <c r="J35" s="25" t="s">
        <v>7</v>
      </c>
      <c r="K35" s="25" t="s">
        <v>7</v>
      </c>
      <c r="L35" s="25" t="s">
        <v>7</v>
      </c>
      <c r="M35" s="25" t="s">
        <v>14</v>
      </c>
      <c r="N35" s="25" t="s">
        <v>14</v>
      </c>
      <c r="O35" s="25" t="s">
        <v>14</v>
      </c>
      <c r="P35" s="10"/>
      <c r="Q35" s="10"/>
      <c r="R35" s="1108">
        <f t="shared" si="7"/>
        <v>24.990000000000002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30</v>
      </c>
      <c r="I36" s="25" t="s">
        <v>19</v>
      </c>
      <c r="J36" s="25" t="s">
        <v>19</v>
      </c>
      <c r="K36" s="25" t="s">
        <v>19</v>
      </c>
      <c r="L36" s="25" t="s">
        <v>6</v>
      </c>
      <c r="M36" s="25" t="s">
        <v>7</v>
      </c>
      <c r="N36" s="25" t="s">
        <v>7</v>
      </c>
      <c r="O36" s="25" t="s">
        <v>7</v>
      </c>
      <c r="P36" s="10"/>
      <c r="Q36" s="10"/>
      <c r="R36" s="1108">
        <f t="shared" si="7"/>
        <v>32.99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32</v>
      </c>
      <c r="I37" s="25" t="s">
        <v>14</v>
      </c>
      <c r="J37" s="25" t="s">
        <v>14</v>
      </c>
      <c r="K37" s="25" t="s">
        <v>14</v>
      </c>
      <c r="L37" s="25" t="s">
        <v>19</v>
      </c>
      <c r="M37" s="25" t="s">
        <v>19</v>
      </c>
      <c r="N37" s="25" t="s">
        <v>7</v>
      </c>
      <c r="O37" s="25" t="s">
        <v>7</v>
      </c>
      <c r="P37" s="10"/>
      <c r="Q37" s="10"/>
      <c r="R37" s="1108">
        <f t="shared" si="7"/>
        <v>41.65</v>
      </c>
      <c r="S37" s="110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21" t="s">
        <v>34</v>
      </c>
      <c r="I38" s="25" t="s">
        <v>6</v>
      </c>
      <c r="J38" s="25" t="s">
        <v>6</v>
      </c>
      <c r="K38" s="25" t="s">
        <v>6</v>
      </c>
      <c r="L38" s="25" t="s">
        <v>14</v>
      </c>
      <c r="M38" s="25" t="s">
        <v>14</v>
      </c>
      <c r="N38" s="25" t="s">
        <v>19</v>
      </c>
      <c r="O38" s="25" t="s">
        <v>19</v>
      </c>
      <c r="P38" s="10"/>
      <c r="Q38" s="10"/>
      <c r="R38" s="1118">
        <f t="shared" si="7"/>
        <v>57.32</v>
      </c>
      <c r="S38" s="1119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ht="13" thickBot="1" x14ac:dyDescent="0.3">
      <c r="B4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98"/>
      <c r="S4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29" t="s">
        <v>8</v>
      </c>
      <c r="I41" s="61">
        <f t="shared" ref="I41:O41" si="8">COUNTIFS(I31:I38,"M")</f>
        <v>2</v>
      </c>
      <c r="J41" s="61">
        <f t="shared" si="8"/>
        <v>2</v>
      </c>
      <c r="K41" s="61">
        <f t="shared" si="8"/>
        <v>2</v>
      </c>
      <c r="L41" s="61">
        <f t="shared" si="8"/>
        <v>2</v>
      </c>
      <c r="M41" s="61">
        <f t="shared" si="8"/>
        <v>2</v>
      </c>
      <c r="N41" s="61">
        <f t="shared" si="8"/>
        <v>1</v>
      </c>
      <c r="O41" s="99">
        <f t="shared" si="8"/>
        <v>1</v>
      </c>
      <c r="P41" s="10"/>
      <c r="Q41" s="10"/>
      <c r="R41" s="1112">
        <f>SUM(I41:O41)</f>
        <v>12</v>
      </c>
      <c r="S41" s="1113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14</v>
      </c>
      <c r="I42" s="10">
        <f t="shared" ref="I42:O42" si="9">COUNTIFS(I31:I38,"T")</f>
        <v>2</v>
      </c>
      <c r="J42" s="10">
        <f t="shared" si="9"/>
        <v>2</v>
      </c>
      <c r="K42" s="10">
        <f t="shared" si="9"/>
        <v>2</v>
      </c>
      <c r="L42" s="10">
        <f t="shared" si="9"/>
        <v>2</v>
      </c>
      <c r="M42" s="10">
        <f t="shared" si="9"/>
        <v>2</v>
      </c>
      <c r="N42" s="10">
        <f t="shared" si="9"/>
        <v>1</v>
      </c>
      <c r="O42" s="100">
        <f t="shared" si="9"/>
        <v>1</v>
      </c>
      <c r="P42" s="10"/>
      <c r="Q42" s="10"/>
      <c r="R42" s="1114">
        <f t="shared" ref="R42:R45" si="10">SUM(I42:O42)</f>
        <v>12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19</v>
      </c>
      <c r="I43" s="10">
        <f t="shared" ref="I43:O43" si="11">COUNTIFS(I31:I38,"N")</f>
        <v>1</v>
      </c>
      <c r="J43" s="10">
        <f t="shared" si="11"/>
        <v>1</v>
      </c>
      <c r="K43" s="10">
        <f t="shared" si="11"/>
        <v>1</v>
      </c>
      <c r="L43" s="10">
        <f t="shared" si="11"/>
        <v>1</v>
      </c>
      <c r="M43" s="10">
        <f t="shared" si="11"/>
        <v>1</v>
      </c>
      <c r="N43" s="10">
        <f t="shared" si="11"/>
        <v>1</v>
      </c>
      <c r="O43" s="100">
        <f t="shared" si="11"/>
        <v>1</v>
      </c>
      <c r="P43" s="10"/>
      <c r="Q43" s="10"/>
      <c r="R43" s="1114">
        <f t="shared" si="10"/>
        <v>7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x14ac:dyDescent="0.25">
      <c r="B44"/>
      <c r="C44" s="10"/>
      <c r="D44" s="10"/>
      <c r="E44" s="10"/>
      <c r="F44" s="10"/>
      <c r="G44" s="10"/>
      <c r="H44" s="30" t="s">
        <v>6</v>
      </c>
      <c r="I44" s="10">
        <f t="shared" ref="I44:O44" si="12">COUNTIFS(I31:I38,"D")</f>
        <v>1</v>
      </c>
      <c r="J44" s="10">
        <f t="shared" si="12"/>
        <v>1</v>
      </c>
      <c r="K44" s="10">
        <f t="shared" si="12"/>
        <v>1</v>
      </c>
      <c r="L44" s="10">
        <f t="shared" si="12"/>
        <v>1</v>
      </c>
      <c r="M44" s="10">
        <f t="shared" si="12"/>
        <v>1</v>
      </c>
      <c r="N44" s="10">
        <f t="shared" si="12"/>
        <v>1</v>
      </c>
      <c r="O44" s="100">
        <f t="shared" si="12"/>
        <v>1</v>
      </c>
      <c r="P44" s="10"/>
      <c r="Q44" s="10"/>
      <c r="R44" s="1114">
        <f t="shared" si="10"/>
        <v>7</v>
      </c>
      <c r="S44" s="1115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  <row r="45" spans="2:33" s="5" customFormat="1" ht="13" thickBot="1" x14ac:dyDescent="0.3">
      <c r="B45"/>
      <c r="C45" s="10"/>
      <c r="D45" s="10"/>
      <c r="E45" s="10"/>
      <c r="F45" s="10"/>
      <c r="G45" s="10"/>
      <c r="H45" s="31" t="s">
        <v>7</v>
      </c>
      <c r="I45" s="62">
        <f t="shared" ref="I45:O45" si="13">COUNTIFS(I31:I38,"L")</f>
        <v>2</v>
      </c>
      <c r="J45" s="62">
        <f t="shared" si="13"/>
        <v>2</v>
      </c>
      <c r="K45" s="62">
        <f t="shared" si="13"/>
        <v>2</v>
      </c>
      <c r="L45" s="62">
        <f t="shared" si="13"/>
        <v>2</v>
      </c>
      <c r="M45" s="62">
        <f t="shared" si="13"/>
        <v>2</v>
      </c>
      <c r="N45" s="62">
        <f t="shared" si="13"/>
        <v>4</v>
      </c>
      <c r="O45" s="101">
        <f t="shared" si="13"/>
        <v>4</v>
      </c>
      <c r="P45" s="10"/>
      <c r="Q45" s="10"/>
      <c r="R45" s="1116">
        <f t="shared" si="10"/>
        <v>18</v>
      </c>
      <c r="S45" s="1117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/>
      <c r="AG45"/>
    </row>
  </sheetData>
  <mergeCells count="16">
    <mergeCell ref="R31:S31"/>
    <mergeCell ref="D1:I1"/>
    <mergeCell ref="B4:B5"/>
    <mergeCell ref="D3:AE3"/>
    <mergeCell ref="R45:S45"/>
    <mergeCell ref="R32:S32"/>
    <mergeCell ref="R33:S33"/>
    <mergeCell ref="R34:S34"/>
    <mergeCell ref="R35:S35"/>
    <mergeCell ref="R36:S36"/>
    <mergeCell ref="R37:S37"/>
    <mergeCell ref="R38:S38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B6EA-84D9-4F1B-9205-322810746FDE}">
  <sheetPr>
    <tabColor theme="0"/>
  </sheetPr>
  <dimension ref="B1:AG44"/>
  <sheetViews>
    <sheetView showGridLines="0" zoomScale="115" zoomScaleNormal="115" workbookViewId="0">
      <pane xSplit="3" ySplit="5" topLeftCell="T8" activePane="bottomRight" state="frozen"/>
      <selection pane="topRight" activeCell="D1" sqref="D1"/>
      <selection pane="bottomLeft" activeCell="A6" sqref="A6"/>
      <selection pane="bottomRight" activeCell="W8" sqref="W8"/>
    </sheetView>
  </sheetViews>
  <sheetFormatPr baseColWidth="10" defaultColWidth="11.453125" defaultRowHeight="12.5" x14ac:dyDescent="0.25"/>
  <cols>
    <col min="1" max="1" width="13.7265625" customWidth="1"/>
    <col min="2" max="2" width="27.54296875" customWidth="1"/>
    <col min="3" max="3" width="5.453125" style="5" customWidth="1"/>
    <col min="4" max="31" width="4.26953125" style="5" customWidth="1"/>
    <col min="32" max="32" width="4.26953125" customWidth="1"/>
    <col min="33" max="33" width="3.7265625" customWidth="1"/>
    <col min="34" max="34" width="2.7265625" customWidth="1"/>
    <col min="35" max="35" width="15.7265625" bestFit="1" customWidth="1"/>
    <col min="36" max="36" width="14.7265625" bestFit="1" customWidth="1"/>
  </cols>
  <sheetData>
    <row r="1" spans="2:33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20" t="s">
        <v>65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</row>
    <row r="4" spans="2:33" ht="11.25" customHeight="1" x14ac:dyDescent="0.25">
      <c r="B4" s="1100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</row>
    <row r="5" spans="2:33" ht="13" thickBot="1" x14ac:dyDescent="0.3">
      <c r="B5" s="1101"/>
      <c r="C5" s="9"/>
      <c r="D5" s="34">
        <v>45383</v>
      </c>
      <c r="E5" s="34">
        <v>45384</v>
      </c>
      <c r="F5" s="34">
        <v>45385</v>
      </c>
      <c r="G5" s="34">
        <v>45386</v>
      </c>
      <c r="H5" s="34">
        <v>45387</v>
      </c>
      <c r="I5" s="34">
        <v>45388</v>
      </c>
      <c r="J5" s="34">
        <v>45389</v>
      </c>
      <c r="K5" s="34">
        <v>45390</v>
      </c>
      <c r="L5" s="34">
        <v>45391</v>
      </c>
      <c r="M5" s="34">
        <v>45392</v>
      </c>
      <c r="N5" s="34">
        <v>45393</v>
      </c>
      <c r="O5" s="34">
        <v>45394</v>
      </c>
      <c r="P5" s="34">
        <v>45395</v>
      </c>
      <c r="Q5" s="34">
        <v>45396</v>
      </c>
      <c r="R5" s="34">
        <v>45397</v>
      </c>
      <c r="S5" s="34">
        <v>45398</v>
      </c>
      <c r="T5" s="34">
        <v>45399</v>
      </c>
      <c r="U5" s="34">
        <v>45400</v>
      </c>
      <c r="V5" s="34">
        <v>45401</v>
      </c>
      <c r="W5" s="34">
        <v>45402</v>
      </c>
      <c r="X5" s="34">
        <v>45403</v>
      </c>
      <c r="Y5" s="34">
        <v>45404</v>
      </c>
      <c r="Z5" s="34">
        <v>45405</v>
      </c>
      <c r="AA5" s="34">
        <v>45406</v>
      </c>
      <c r="AB5" s="34">
        <v>45407</v>
      </c>
      <c r="AC5" s="34">
        <v>45408</v>
      </c>
      <c r="AD5" s="34">
        <v>45409</v>
      </c>
      <c r="AE5" s="34">
        <v>45410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109" t="s">
        <v>4</v>
      </c>
      <c r="E6" s="109" t="s">
        <v>4</v>
      </c>
      <c r="F6" s="69" t="s">
        <v>8</v>
      </c>
      <c r="G6" s="69" t="s">
        <v>8</v>
      </c>
      <c r="H6" s="69" t="s">
        <v>8</v>
      </c>
      <c r="I6" s="70" t="s">
        <v>6</v>
      </c>
      <c r="J6" s="71" t="s">
        <v>6</v>
      </c>
      <c r="K6" s="69" t="s">
        <v>7</v>
      </c>
      <c r="L6" s="69" t="s">
        <v>7</v>
      </c>
      <c r="M6" s="69" t="s">
        <v>8</v>
      </c>
      <c r="N6" s="69" t="s">
        <v>8</v>
      </c>
      <c r="O6" s="69" t="s">
        <v>8</v>
      </c>
      <c r="P6" s="70" t="s">
        <v>7</v>
      </c>
      <c r="Q6" s="71" t="s">
        <v>7</v>
      </c>
      <c r="R6" s="69" t="s">
        <v>8</v>
      </c>
      <c r="S6" s="69" t="s">
        <v>8</v>
      </c>
      <c r="T6" s="69" t="s">
        <v>7</v>
      </c>
      <c r="U6" s="69" t="s">
        <v>7</v>
      </c>
      <c r="V6" s="69" t="s">
        <v>7</v>
      </c>
      <c r="W6" s="115" t="s">
        <v>16</v>
      </c>
      <c r="X6" s="115" t="s">
        <v>16</v>
      </c>
      <c r="Y6" s="115" t="s">
        <v>22</v>
      </c>
      <c r="Z6" s="115" t="s">
        <v>22</v>
      </c>
      <c r="AA6" s="115" t="s">
        <v>22</v>
      </c>
      <c r="AB6" s="115" t="s">
        <v>22</v>
      </c>
      <c r="AC6" s="115" t="s">
        <v>53</v>
      </c>
      <c r="AD6" s="115" t="s">
        <v>23</v>
      </c>
      <c r="AE6" s="115" t="s">
        <v>23</v>
      </c>
      <c r="AF6" s="115" t="s">
        <v>16</v>
      </c>
      <c r="AG6" s="115" t="s">
        <v>16</v>
      </c>
    </row>
    <row r="7" spans="2:33" ht="15" customHeight="1" x14ac:dyDescent="0.25">
      <c r="B7" s="55" t="s">
        <v>25</v>
      </c>
      <c r="C7" s="10" t="s">
        <v>18</v>
      </c>
      <c r="D7" s="69" t="s">
        <v>7</v>
      </c>
      <c r="E7" s="69" t="s">
        <v>7</v>
      </c>
      <c r="F7" s="69" t="s">
        <v>8</v>
      </c>
      <c r="G7" s="69" t="s">
        <v>8</v>
      </c>
      <c r="H7" s="69" t="s">
        <v>8</v>
      </c>
      <c r="I7" s="70" t="s">
        <v>7</v>
      </c>
      <c r="J7" s="71" t="s">
        <v>7</v>
      </c>
      <c r="K7" s="69" t="s">
        <v>8</v>
      </c>
      <c r="L7" s="69" t="s">
        <v>8</v>
      </c>
      <c r="M7" s="69" t="s">
        <v>7</v>
      </c>
      <c r="N7" s="69" t="s">
        <v>7</v>
      </c>
      <c r="O7" s="69" t="s">
        <v>7</v>
      </c>
      <c r="P7" s="115" t="s">
        <v>16</v>
      </c>
      <c r="Q7" s="115" t="s">
        <v>16</v>
      </c>
      <c r="R7" s="115" t="s">
        <v>22</v>
      </c>
      <c r="S7" s="115" t="s">
        <v>22</v>
      </c>
      <c r="T7" s="115" t="s">
        <v>22</v>
      </c>
      <c r="U7" s="115" t="s">
        <v>22</v>
      </c>
      <c r="V7" s="115" t="s">
        <v>53</v>
      </c>
      <c r="W7" s="70" t="s">
        <v>7</v>
      </c>
      <c r="X7" s="71" t="s">
        <v>7</v>
      </c>
      <c r="Y7" s="69" t="s">
        <v>8</v>
      </c>
      <c r="Z7" s="69" t="s">
        <v>8</v>
      </c>
      <c r="AA7" s="69" t="s">
        <v>8</v>
      </c>
      <c r="AB7" s="69" t="s">
        <v>8</v>
      </c>
      <c r="AC7" s="69" t="s">
        <v>8</v>
      </c>
      <c r="AD7" s="70" t="s">
        <v>6</v>
      </c>
      <c r="AE7" s="71" t="s">
        <v>6</v>
      </c>
      <c r="AF7" s="69" t="s">
        <v>7</v>
      </c>
      <c r="AG7" s="69" t="s">
        <v>7</v>
      </c>
    </row>
    <row r="8" spans="2:33" ht="15" customHeight="1" x14ac:dyDescent="0.25">
      <c r="B8" s="55" t="s">
        <v>20</v>
      </c>
      <c r="C8" s="10" t="s">
        <v>21</v>
      </c>
      <c r="D8" s="69" t="s">
        <v>8</v>
      </c>
      <c r="E8" s="69" t="s">
        <v>8</v>
      </c>
      <c r="F8" s="69" t="s">
        <v>7</v>
      </c>
      <c r="G8" s="69" t="s">
        <v>7</v>
      </c>
      <c r="H8" s="69" t="s">
        <v>7</v>
      </c>
      <c r="I8" s="70" t="s">
        <v>16</v>
      </c>
      <c r="J8" s="71" t="s">
        <v>16</v>
      </c>
      <c r="K8" s="69" t="s">
        <v>22</v>
      </c>
      <c r="L8" s="69" t="s">
        <v>22</v>
      </c>
      <c r="M8" s="69" t="s">
        <v>22</v>
      </c>
      <c r="N8" s="69" t="s">
        <v>22</v>
      </c>
      <c r="O8" s="69" t="s">
        <v>53</v>
      </c>
      <c r="P8" s="70" t="s">
        <v>7</v>
      </c>
      <c r="Q8" s="71" t="s">
        <v>7</v>
      </c>
      <c r="R8" s="69" t="s">
        <v>8</v>
      </c>
      <c r="S8" s="69" t="s">
        <v>8</v>
      </c>
      <c r="T8" s="114" t="s">
        <v>4</v>
      </c>
      <c r="U8" s="114" t="s">
        <v>4</v>
      </c>
      <c r="V8" s="114" t="s">
        <v>4</v>
      </c>
      <c r="W8" s="70" t="s">
        <v>6</v>
      </c>
      <c r="X8" s="71" t="s">
        <v>6</v>
      </c>
      <c r="Y8" s="69" t="s">
        <v>7</v>
      </c>
      <c r="Z8" s="69" t="s">
        <v>7</v>
      </c>
      <c r="AA8" s="69" t="s">
        <v>8</v>
      </c>
      <c r="AB8" s="69" t="s">
        <v>8</v>
      </c>
      <c r="AC8" s="69" t="s">
        <v>8</v>
      </c>
      <c r="AD8" s="70" t="s">
        <v>7</v>
      </c>
      <c r="AE8" s="71" t="s">
        <v>7</v>
      </c>
      <c r="AF8" s="69" t="s">
        <v>8</v>
      </c>
      <c r="AG8" s="69" t="s">
        <v>8</v>
      </c>
    </row>
    <row r="9" spans="2:33" ht="15" customHeight="1" x14ac:dyDescent="0.25">
      <c r="B9" s="55" t="s">
        <v>66</v>
      </c>
      <c r="C9" s="10" t="s">
        <v>26</v>
      </c>
      <c r="D9" s="69" t="s">
        <v>22</v>
      </c>
      <c r="E9" s="69" t="s">
        <v>22</v>
      </c>
      <c r="F9" s="69" t="s">
        <v>22</v>
      </c>
      <c r="G9" s="69" t="s">
        <v>22</v>
      </c>
      <c r="H9" s="69" t="s">
        <v>53</v>
      </c>
      <c r="I9" s="70" t="s">
        <v>7</v>
      </c>
      <c r="J9" s="71" t="s">
        <v>7</v>
      </c>
      <c r="K9" s="69" t="s">
        <v>8</v>
      </c>
      <c r="L9" s="69" t="s">
        <v>8</v>
      </c>
      <c r="M9" s="69" t="s">
        <v>8</v>
      </c>
      <c r="N9" s="69" t="s">
        <v>8</v>
      </c>
      <c r="O9" s="69" t="s">
        <v>8</v>
      </c>
      <c r="P9" s="70" t="s">
        <v>6</v>
      </c>
      <c r="Q9" s="71" t="s">
        <v>6</v>
      </c>
      <c r="R9" s="69" t="s">
        <v>7</v>
      </c>
      <c r="S9" s="69" t="s">
        <v>7</v>
      </c>
      <c r="T9" s="69" t="s">
        <v>8</v>
      </c>
      <c r="U9" s="69" t="s">
        <v>8</v>
      </c>
      <c r="V9" s="69" t="s">
        <v>8</v>
      </c>
      <c r="W9" s="70" t="s">
        <v>7</v>
      </c>
      <c r="X9" s="71" t="s">
        <v>7</v>
      </c>
      <c r="Y9" s="69" t="s">
        <v>8</v>
      </c>
      <c r="Z9" s="69" t="s">
        <v>8</v>
      </c>
      <c r="AA9" s="69" t="s">
        <v>7</v>
      </c>
      <c r="AB9" s="69" t="s">
        <v>7</v>
      </c>
      <c r="AC9" s="69" t="s">
        <v>7</v>
      </c>
      <c r="AD9" s="70" t="s">
        <v>8</v>
      </c>
      <c r="AE9" s="71" t="s">
        <v>8</v>
      </c>
      <c r="AF9" s="69" t="s">
        <v>14</v>
      </c>
      <c r="AG9" s="69" t="s">
        <v>14</v>
      </c>
    </row>
    <row r="10" spans="2:33" ht="15" customHeight="1" thickBot="1" x14ac:dyDescent="0.3">
      <c r="B10" s="55" t="s">
        <v>31</v>
      </c>
      <c r="C10" s="10" t="s">
        <v>28</v>
      </c>
      <c r="D10" s="69" t="s">
        <v>14</v>
      </c>
      <c r="E10" s="69" t="s">
        <v>6</v>
      </c>
      <c r="F10" s="69" t="s">
        <v>14</v>
      </c>
      <c r="G10" s="69" t="s">
        <v>19</v>
      </c>
      <c r="H10" s="69" t="s">
        <v>7</v>
      </c>
      <c r="I10" s="70" t="s">
        <v>7</v>
      </c>
      <c r="J10" s="71" t="s">
        <v>19</v>
      </c>
      <c r="K10" s="69" t="s">
        <v>19</v>
      </c>
      <c r="L10" s="69" t="s">
        <v>19</v>
      </c>
      <c r="M10" s="69" t="s">
        <v>19</v>
      </c>
      <c r="N10" s="69" t="s">
        <v>19</v>
      </c>
      <c r="O10" s="69" t="s">
        <v>7</v>
      </c>
      <c r="P10" s="77" t="s">
        <v>19</v>
      </c>
      <c r="Q10" s="71" t="s">
        <v>14</v>
      </c>
      <c r="R10" s="77" t="s">
        <v>19</v>
      </c>
      <c r="S10" s="69" t="s">
        <v>6</v>
      </c>
      <c r="T10" s="69" t="s">
        <v>14</v>
      </c>
      <c r="U10" s="77" t="s">
        <v>7</v>
      </c>
      <c r="V10" s="69" t="s">
        <v>7</v>
      </c>
      <c r="W10" s="70" t="s">
        <v>7</v>
      </c>
      <c r="X10" s="71" t="s">
        <v>19</v>
      </c>
      <c r="Y10" s="69" t="s">
        <v>19</v>
      </c>
      <c r="Z10" s="69" t="s">
        <v>19</v>
      </c>
      <c r="AA10" s="69" t="s">
        <v>19</v>
      </c>
      <c r="AB10" s="69" t="s">
        <v>19</v>
      </c>
      <c r="AC10" s="77" t="s">
        <v>14</v>
      </c>
      <c r="AD10" s="70" t="s">
        <v>7</v>
      </c>
      <c r="AE10" s="71" t="s">
        <v>14</v>
      </c>
      <c r="AF10" s="110" t="s">
        <v>7</v>
      </c>
      <c r="AG10" s="110" t="s">
        <v>7</v>
      </c>
    </row>
    <row r="11" spans="2:33" ht="15" customHeight="1" thickBot="1" x14ac:dyDescent="0.3">
      <c r="B11" s="55" t="s">
        <v>57</v>
      </c>
      <c r="C11" s="10" t="s">
        <v>61</v>
      </c>
      <c r="D11" s="69" t="s">
        <v>7</v>
      </c>
      <c r="E11" s="69" t="s">
        <v>14</v>
      </c>
      <c r="F11" s="69" t="s">
        <v>6</v>
      </c>
      <c r="G11" s="69" t="s">
        <v>14</v>
      </c>
      <c r="H11" s="69" t="s">
        <v>7</v>
      </c>
      <c r="I11" s="70" t="s">
        <v>14</v>
      </c>
      <c r="J11" s="71" t="s">
        <v>7</v>
      </c>
      <c r="K11" s="69" t="s">
        <v>6</v>
      </c>
      <c r="L11" s="69" t="s">
        <v>14</v>
      </c>
      <c r="M11" s="69" t="s">
        <v>6</v>
      </c>
      <c r="N11" s="69" t="s">
        <v>14</v>
      </c>
      <c r="O11" s="69" t="s">
        <v>19</v>
      </c>
      <c r="P11" s="77" t="s">
        <v>7</v>
      </c>
      <c r="Q11" s="71" t="s">
        <v>7</v>
      </c>
      <c r="R11" s="69" t="s">
        <v>7</v>
      </c>
      <c r="S11" s="69" t="s">
        <v>14</v>
      </c>
      <c r="T11" s="69" t="s">
        <v>6</v>
      </c>
      <c r="U11" s="69" t="s">
        <v>14</v>
      </c>
      <c r="V11" s="69" t="s">
        <v>14</v>
      </c>
      <c r="W11" s="70" t="s">
        <v>14</v>
      </c>
      <c r="X11" s="71" t="s">
        <v>7</v>
      </c>
      <c r="Y11" s="69" t="s">
        <v>7</v>
      </c>
      <c r="Z11" s="69" t="s">
        <v>14</v>
      </c>
      <c r="AA11" s="69" t="s">
        <v>6</v>
      </c>
      <c r="AB11" s="69" t="s">
        <v>14</v>
      </c>
      <c r="AC11" s="69" t="s">
        <v>19</v>
      </c>
      <c r="AD11" s="70" t="s">
        <v>19</v>
      </c>
      <c r="AE11" s="71" t="s">
        <v>7</v>
      </c>
      <c r="AF11" s="112" t="s">
        <v>19</v>
      </c>
      <c r="AG11" s="112" t="s">
        <v>19</v>
      </c>
    </row>
    <row r="12" spans="2:33" ht="15" customHeight="1" thickBot="1" x14ac:dyDescent="0.3">
      <c r="B12" s="55" t="s">
        <v>56</v>
      </c>
      <c r="C12" s="10" t="s">
        <v>34</v>
      </c>
      <c r="D12" s="69" t="s">
        <v>7</v>
      </c>
      <c r="E12" s="69" t="s">
        <v>19</v>
      </c>
      <c r="F12" s="69" t="s">
        <v>19</v>
      </c>
      <c r="G12" s="69" t="s">
        <v>19</v>
      </c>
      <c r="H12" s="69" t="s">
        <v>19</v>
      </c>
      <c r="I12" s="70" t="s">
        <v>19</v>
      </c>
      <c r="J12" s="71" t="s">
        <v>7</v>
      </c>
      <c r="K12" s="69" t="s">
        <v>7</v>
      </c>
      <c r="L12" s="69" t="s">
        <v>6</v>
      </c>
      <c r="M12" s="69" t="s">
        <v>14</v>
      </c>
      <c r="N12" s="69" t="s">
        <v>6</v>
      </c>
      <c r="O12" s="69" t="s">
        <v>14</v>
      </c>
      <c r="P12" s="70" t="s">
        <v>14</v>
      </c>
      <c r="Q12" s="77" t="s">
        <v>19</v>
      </c>
      <c r="R12" s="69" t="s">
        <v>7</v>
      </c>
      <c r="S12" s="69" t="s">
        <v>19</v>
      </c>
      <c r="T12" s="69" t="s">
        <v>19</v>
      </c>
      <c r="U12" s="69" t="s">
        <v>19</v>
      </c>
      <c r="V12" s="69" t="s">
        <v>19</v>
      </c>
      <c r="W12" s="70" t="s">
        <v>19</v>
      </c>
      <c r="X12" s="71" t="s">
        <v>7</v>
      </c>
      <c r="Y12" s="69" t="s">
        <v>7</v>
      </c>
      <c r="Z12" s="69" t="s">
        <v>6</v>
      </c>
      <c r="AA12" s="69" t="s">
        <v>14</v>
      </c>
      <c r="AB12" s="69" t="s">
        <v>6</v>
      </c>
      <c r="AC12" s="77" t="s">
        <v>7</v>
      </c>
      <c r="AD12" s="77" t="s">
        <v>7</v>
      </c>
      <c r="AE12" s="71" t="s">
        <v>7</v>
      </c>
      <c r="AF12" s="111" t="s">
        <v>14</v>
      </c>
      <c r="AG12" s="111" t="s">
        <v>14</v>
      </c>
    </row>
    <row r="13" spans="2:33" ht="15" customHeight="1" thickBot="1" x14ac:dyDescent="0.3">
      <c r="B13" s="55" t="s">
        <v>62</v>
      </c>
      <c r="C13" s="10" t="s">
        <v>63</v>
      </c>
      <c r="D13" s="69" t="s">
        <v>19</v>
      </c>
      <c r="E13" s="69" t="s">
        <v>19</v>
      </c>
      <c r="F13" s="69" t="s">
        <v>19</v>
      </c>
      <c r="G13" s="69" t="s">
        <v>6</v>
      </c>
      <c r="H13" s="69" t="s">
        <v>14</v>
      </c>
      <c r="I13" s="70" t="s">
        <v>7</v>
      </c>
      <c r="J13" s="71" t="s">
        <v>14</v>
      </c>
      <c r="K13" s="69" t="s">
        <v>14</v>
      </c>
      <c r="L13" s="69" t="s">
        <v>19</v>
      </c>
      <c r="M13" s="69" t="s">
        <v>19</v>
      </c>
      <c r="N13" s="69" t="s">
        <v>19</v>
      </c>
      <c r="O13" s="69" t="s">
        <v>7</v>
      </c>
      <c r="P13" s="70" t="s">
        <v>7</v>
      </c>
      <c r="Q13" s="77" t="s">
        <v>7</v>
      </c>
      <c r="R13" s="77" t="s">
        <v>14</v>
      </c>
      <c r="S13" s="69" t="s">
        <v>19</v>
      </c>
      <c r="T13" s="69" t="s">
        <v>19</v>
      </c>
      <c r="U13" s="69" t="s">
        <v>6</v>
      </c>
      <c r="V13" s="69" t="s">
        <v>7</v>
      </c>
      <c r="W13" s="70" t="s">
        <v>7</v>
      </c>
      <c r="X13" s="71" t="s">
        <v>14</v>
      </c>
      <c r="Y13" s="69" t="s">
        <v>14</v>
      </c>
      <c r="Z13" s="77" t="s">
        <v>7</v>
      </c>
      <c r="AA13" s="69" t="s">
        <v>19</v>
      </c>
      <c r="AB13" s="69" t="s">
        <v>19</v>
      </c>
      <c r="AC13" s="69" t="s">
        <v>7</v>
      </c>
      <c r="AD13" s="77" t="s">
        <v>14</v>
      </c>
      <c r="AE13" s="71" t="s">
        <v>19</v>
      </c>
      <c r="AF13" s="113" t="s">
        <v>6</v>
      </c>
      <c r="AG13" s="113" t="s">
        <v>6</v>
      </c>
    </row>
    <row r="14" spans="2:33" ht="15" customHeight="1" x14ac:dyDescent="0.25">
      <c r="B14" s="55" t="s">
        <v>55</v>
      </c>
      <c r="C14" s="10" t="s">
        <v>32</v>
      </c>
      <c r="D14" s="69" t="s">
        <v>64</v>
      </c>
      <c r="E14" s="69" t="s">
        <v>5</v>
      </c>
      <c r="F14" s="69" t="s">
        <v>5</v>
      </c>
      <c r="G14" s="69" t="s">
        <v>5</v>
      </c>
      <c r="H14" s="69" t="s">
        <v>64</v>
      </c>
      <c r="I14" s="70" t="s">
        <v>5</v>
      </c>
      <c r="J14" s="71" t="s">
        <v>5</v>
      </c>
      <c r="K14" s="69" t="s">
        <v>64</v>
      </c>
      <c r="L14" s="69" t="s">
        <v>5</v>
      </c>
      <c r="M14" s="69" t="s">
        <v>5</v>
      </c>
      <c r="N14" s="69" t="s">
        <v>5</v>
      </c>
      <c r="O14" s="69" t="s">
        <v>64</v>
      </c>
      <c r="P14" s="70" t="s">
        <v>5</v>
      </c>
      <c r="Q14" s="71" t="s">
        <v>5</v>
      </c>
      <c r="R14" s="69" t="s">
        <v>6</v>
      </c>
      <c r="S14" s="69" t="s">
        <v>5</v>
      </c>
      <c r="T14" s="69" t="s">
        <v>5</v>
      </c>
      <c r="U14" s="69" t="s">
        <v>5</v>
      </c>
      <c r="V14" s="69" t="s">
        <v>64</v>
      </c>
      <c r="W14" s="70" t="s">
        <v>5</v>
      </c>
      <c r="X14" s="71" t="s">
        <v>5</v>
      </c>
      <c r="Y14" s="69" t="s">
        <v>6</v>
      </c>
      <c r="Z14" s="69" t="s">
        <v>5</v>
      </c>
      <c r="AA14" s="69" t="s">
        <v>5</v>
      </c>
      <c r="AB14" s="69" t="s">
        <v>5</v>
      </c>
      <c r="AC14" s="69" t="s">
        <v>64</v>
      </c>
      <c r="AD14" s="70" t="s">
        <v>5</v>
      </c>
      <c r="AE14" s="71" t="s">
        <v>5</v>
      </c>
    </row>
    <row r="15" spans="2:33" ht="21" customHeight="1" x14ac:dyDescent="0.25">
      <c r="C15" s="10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6</v>
      </c>
      <c r="F19" s="53">
        <f t="shared" si="0"/>
        <v>7</v>
      </c>
      <c r="G19" s="53">
        <f t="shared" si="0"/>
        <v>7</v>
      </c>
      <c r="H19" s="53">
        <f t="shared" si="0"/>
        <v>5</v>
      </c>
      <c r="I19" s="53">
        <f t="shared" si="0"/>
        <v>4</v>
      </c>
      <c r="J19" s="53">
        <f t="shared" si="0"/>
        <v>4</v>
      </c>
      <c r="K19" s="53">
        <f t="shared" si="0"/>
        <v>6</v>
      </c>
      <c r="L19" s="53">
        <f t="shared" si="0"/>
        <v>7</v>
      </c>
      <c r="M19" s="53">
        <f t="shared" si="0"/>
        <v>7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6</v>
      </c>
      <c r="S19" s="53">
        <f t="shared" si="0"/>
        <v>7</v>
      </c>
      <c r="T19" s="53">
        <f t="shared" si="0"/>
        <v>6</v>
      </c>
      <c r="U19" s="53">
        <f t="shared" si="0"/>
        <v>5</v>
      </c>
      <c r="V19" s="53">
        <f t="shared" si="0"/>
        <v>4</v>
      </c>
      <c r="W19" s="53">
        <f t="shared" si="0"/>
        <v>4</v>
      </c>
      <c r="X19" s="53">
        <f t="shared" si="0"/>
        <v>4</v>
      </c>
      <c r="Y19" s="53">
        <f t="shared" si="0"/>
        <v>6</v>
      </c>
      <c r="Z19" s="53">
        <f t="shared" si="0"/>
        <v>6</v>
      </c>
      <c r="AA19" s="53">
        <f t="shared" si="0"/>
        <v>7</v>
      </c>
      <c r="AB19" s="53">
        <f t="shared" si="0"/>
        <v>7</v>
      </c>
      <c r="AC19" s="53">
        <f t="shared" si="0"/>
        <v>5</v>
      </c>
      <c r="AD19" s="53">
        <f t="shared" si="0"/>
        <v>4</v>
      </c>
      <c r="AE19" s="53">
        <f t="shared" si="0"/>
        <v>4</v>
      </c>
      <c r="AF19" s="53">
        <f t="shared" ref="AF19:AG19" si="1">SUM(AF20:AF23)</f>
        <v>6</v>
      </c>
      <c r="AG19" s="53">
        <f t="shared" si="1"/>
        <v>6</v>
      </c>
    </row>
    <row r="20" spans="2:33" ht="11.15" customHeight="1" x14ac:dyDescent="0.25">
      <c r="B20" s="4"/>
      <c r="C20" s="52" t="s">
        <v>8</v>
      </c>
      <c r="D20" s="80">
        <f t="shared" ref="D20:J20" si="2">COUNTIFS(D$6:D$14,"M")+COUNTIFS(D$6:D$14,"MG")</f>
        <v>1</v>
      </c>
      <c r="E20" s="80">
        <f t="shared" si="2"/>
        <v>1</v>
      </c>
      <c r="F20" s="80">
        <f t="shared" si="2"/>
        <v>2</v>
      </c>
      <c r="G20" s="80">
        <f t="shared" si="2"/>
        <v>2</v>
      </c>
      <c r="H20" s="80">
        <f t="shared" si="2"/>
        <v>2</v>
      </c>
      <c r="I20" s="80">
        <f t="shared" si="2"/>
        <v>1</v>
      </c>
      <c r="J20" s="80">
        <f t="shared" si="2"/>
        <v>1</v>
      </c>
      <c r="K20" s="80">
        <f t="shared" ref="K20:AE20" si="3">COUNTIFS(K$6:K$14,"M")+COUNTIFS(K$6:K$14,"MG")</f>
        <v>2</v>
      </c>
      <c r="L20" s="80">
        <f t="shared" si="3"/>
        <v>2</v>
      </c>
      <c r="M20" s="80">
        <f t="shared" si="3"/>
        <v>2</v>
      </c>
      <c r="N20" s="80">
        <f t="shared" si="3"/>
        <v>2</v>
      </c>
      <c r="O20" s="80">
        <f t="shared" si="3"/>
        <v>2</v>
      </c>
      <c r="P20" s="80">
        <f t="shared" si="3"/>
        <v>1</v>
      </c>
      <c r="Q20" s="80">
        <f t="shared" si="3"/>
        <v>1</v>
      </c>
      <c r="R20" s="80">
        <f t="shared" si="3"/>
        <v>2</v>
      </c>
      <c r="S20" s="80">
        <f t="shared" si="3"/>
        <v>2</v>
      </c>
      <c r="T20" s="80">
        <f t="shared" si="3"/>
        <v>1</v>
      </c>
      <c r="U20" s="80">
        <f t="shared" si="3"/>
        <v>1</v>
      </c>
      <c r="V20" s="80">
        <f t="shared" si="3"/>
        <v>1</v>
      </c>
      <c r="W20" s="80">
        <f t="shared" si="3"/>
        <v>1</v>
      </c>
      <c r="X20" s="80">
        <f t="shared" si="3"/>
        <v>1</v>
      </c>
      <c r="Y20" s="80">
        <f t="shared" si="3"/>
        <v>2</v>
      </c>
      <c r="Z20" s="80">
        <f t="shared" si="3"/>
        <v>2</v>
      </c>
      <c r="AA20" s="80">
        <f t="shared" si="3"/>
        <v>2</v>
      </c>
      <c r="AB20" s="80">
        <f t="shared" si="3"/>
        <v>2</v>
      </c>
      <c r="AC20" s="80">
        <f t="shared" si="3"/>
        <v>2</v>
      </c>
      <c r="AD20" s="80">
        <f t="shared" si="3"/>
        <v>1</v>
      </c>
      <c r="AE20" s="80">
        <f t="shared" si="3"/>
        <v>1</v>
      </c>
      <c r="AF20" s="80">
        <f>COUNTIFS(AF$6:AF$13,"M")+COUNTIFS(AF$6:AF$13,"MG")</f>
        <v>2</v>
      </c>
      <c r="AG20" s="80">
        <f>COUNTIFS(AG$6:AG$13,"M")+COUNTIFS(AG$6:AG$13,"MG")</f>
        <v>2</v>
      </c>
    </row>
    <row r="21" spans="2:33" ht="11.15" customHeight="1" x14ac:dyDescent="0.25">
      <c r="B21" s="4"/>
      <c r="C21" s="52" t="s">
        <v>14</v>
      </c>
      <c r="D21" s="83">
        <f t="shared" ref="D21:J21" si="4">COUNTIFS(D$6:D$14,"T")+COUNTIFS(D$6:D$14,"TG")</f>
        <v>2</v>
      </c>
      <c r="E21" s="83">
        <f t="shared" si="4"/>
        <v>2</v>
      </c>
      <c r="F21" s="83">
        <f t="shared" si="4"/>
        <v>2</v>
      </c>
      <c r="G21" s="83">
        <f t="shared" si="4"/>
        <v>2</v>
      </c>
      <c r="H21" s="83">
        <f t="shared" si="4"/>
        <v>1</v>
      </c>
      <c r="I21" s="83">
        <f t="shared" si="4"/>
        <v>1</v>
      </c>
      <c r="J21" s="83">
        <f t="shared" si="4"/>
        <v>1</v>
      </c>
      <c r="K21" s="83">
        <f t="shared" ref="K21:AE21" si="5">COUNTIFS(K$6:K$14,"T")+COUNTIFS(K$6:K$14,"TG")</f>
        <v>2</v>
      </c>
      <c r="L21" s="83">
        <f t="shared" si="5"/>
        <v>2</v>
      </c>
      <c r="M21" s="83">
        <f t="shared" si="5"/>
        <v>2</v>
      </c>
      <c r="N21" s="83">
        <f t="shared" si="5"/>
        <v>2</v>
      </c>
      <c r="O21" s="83">
        <f t="shared" si="5"/>
        <v>1</v>
      </c>
      <c r="P21" s="83">
        <f t="shared" si="5"/>
        <v>1</v>
      </c>
      <c r="Q21" s="83">
        <f t="shared" si="5"/>
        <v>1</v>
      </c>
      <c r="R21" s="83">
        <f t="shared" si="5"/>
        <v>2</v>
      </c>
      <c r="S21" s="83">
        <f t="shared" si="5"/>
        <v>2</v>
      </c>
      <c r="T21" s="83">
        <f t="shared" si="5"/>
        <v>2</v>
      </c>
      <c r="U21" s="83">
        <f t="shared" si="5"/>
        <v>2</v>
      </c>
      <c r="V21" s="83">
        <f t="shared" si="5"/>
        <v>1</v>
      </c>
      <c r="W21" s="83">
        <f t="shared" si="5"/>
        <v>1</v>
      </c>
      <c r="X21" s="83">
        <f t="shared" si="5"/>
        <v>1</v>
      </c>
      <c r="Y21" s="83">
        <f t="shared" si="5"/>
        <v>2</v>
      </c>
      <c r="Z21" s="83">
        <f t="shared" si="5"/>
        <v>2</v>
      </c>
      <c r="AA21" s="83">
        <f t="shared" si="5"/>
        <v>2</v>
      </c>
      <c r="AB21" s="83">
        <f t="shared" si="5"/>
        <v>2</v>
      </c>
      <c r="AC21" s="83">
        <f t="shared" si="5"/>
        <v>1</v>
      </c>
      <c r="AD21" s="83">
        <f t="shared" si="5"/>
        <v>1</v>
      </c>
      <c r="AE21" s="83">
        <f t="shared" si="5"/>
        <v>1</v>
      </c>
      <c r="AF21" s="83">
        <f>COUNTIFS(AF$6:AF$13,"T")+COUNTIFS(AF$6:AF$13,"TG")</f>
        <v>2</v>
      </c>
      <c r="AG21" s="83">
        <f>COUNTIFS(AG$6:AG$13,"T")+COUNTIFS(AG$6:AG$13,"TG")</f>
        <v>2</v>
      </c>
    </row>
    <row r="22" spans="2:33" ht="11.15" customHeight="1" x14ac:dyDescent="0.25">
      <c r="C22" s="52" t="s">
        <v>19</v>
      </c>
      <c r="D22" s="86">
        <f t="shared" ref="D22:J22" si="6">COUNTIFS(D$6:D$14,"N")+COUNTIFS(D$6:D$14,"NG")</f>
        <v>1</v>
      </c>
      <c r="E22" s="86">
        <f t="shared" si="6"/>
        <v>2</v>
      </c>
      <c r="F22" s="86">
        <f t="shared" si="6"/>
        <v>2</v>
      </c>
      <c r="G22" s="86">
        <f t="shared" si="6"/>
        <v>2</v>
      </c>
      <c r="H22" s="86">
        <f t="shared" si="6"/>
        <v>1</v>
      </c>
      <c r="I22" s="86">
        <f t="shared" si="6"/>
        <v>1</v>
      </c>
      <c r="J22" s="86">
        <f t="shared" si="6"/>
        <v>1</v>
      </c>
      <c r="K22" s="86">
        <f t="shared" ref="K22:AE22" si="7">COUNTIFS(K$6:K$14,"N")+COUNTIFS(K$6:K$14,"NG")</f>
        <v>1</v>
      </c>
      <c r="L22" s="86">
        <f t="shared" si="7"/>
        <v>2</v>
      </c>
      <c r="M22" s="86">
        <f t="shared" si="7"/>
        <v>2</v>
      </c>
      <c r="N22" s="86">
        <f t="shared" si="7"/>
        <v>2</v>
      </c>
      <c r="O22" s="86">
        <f t="shared" si="7"/>
        <v>1</v>
      </c>
      <c r="P22" s="86">
        <f t="shared" si="7"/>
        <v>1</v>
      </c>
      <c r="Q22" s="86">
        <f t="shared" si="7"/>
        <v>1</v>
      </c>
      <c r="R22" s="86">
        <f t="shared" si="7"/>
        <v>1</v>
      </c>
      <c r="S22" s="86">
        <f t="shared" si="7"/>
        <v>2</v>
      </c>
      <c r="T22" s="86">
        <f t="shared" si="7"/>
        <v>2</v>
      </c>
      <c r="U22" s="86">
        <f t="shared" si="7"/>
        <v>1</v>
      </c>
      <c r="V22" s="86">
        <f t="shared" si="7"/>
        <v>1</v>
      </c>
      <c r="W22" s="86">
        <f t="shared" si="7"/>
        <v>1</v>
      </c>
      <c r="X22" s="86">
        <f t="shared" si="7"/>
        <v>1</v>
      </c>
      <c r="Y22" s="86">
        <f t="shared" si="7"/>
        <v>1</v>
      </c>
      <c r="Z22" s="86">
        <f t="shared" si="7"/>
        <v>1</v>
      </c>
      <c r="AA22" s="86">
        <f t="shared" si="7"/>
        <v>2</v>
      </c>
      <c r="AB22" s="86">
        <f t="shared" si="7"/>
        <v>2</v>
      </c>
      <c r="AC22" s="86">
        <f t="shared" si="7"/>
        <v>1</v>
      </c>
      <c r="AD22" s="86">
        <f t="shared" si="7"/>
        <v>1</v>
      </c>
      <c r="AE22" s="86">
        <f t="shared" si="7"/>
        <v>1</v>
      </c>
      <c r="AF22" s="86">
        <f>COUNTIFS(AF$6:AF$13,"N")+COUNTIFS(AF$6:AF$13,"NG")</f>
        <v>1</v>
      </c>
      <c r="AG22" s="86">
        <f>COUNTIFS(AG$6:AG$13,"N")+COUNTIFS(AG$6:AG$13,"NG")</f>
        <v>1</v>
      </c>
    </row>
    <row r="23" spans="2:33" ht="13" thickBot="1" x14ac:dyDescent="0.3">
      <c r="C23" s="52" t="s">
        <v>6</v>
      </c>
      <c r="D23" s="89">
        <f t="shared" ref="D23:J23" si="8">COUNTIFS(D$6:D$14,"D")+COUNTIFS(D$6:D$14,"DG")</f>
        <v>0</v>
      </c>
      <c r="E23" s="89">
        <f t="shared" si="8"/>
        <v>1</v>
      </c>
      <c r="F23" s="89">
        <f t="shared" si="8"/>
        <v>1</v>
      </c>
      <c r="G23" s="89">
        <f t="shared" si="8"/>
        <v>1</v>
      </c>
      <c r="H23" s="89">
        <f t="shared" si="8"/>
        <v>1</v>
      </c>
      <c r="I23" s="89">
        <f t="shared" si="8"/>
        <v>1</v>
      </c>
      <c r="J23" s="89">
        <f t="shared" si="8"/>
        <v>1</v>
      </c>
      <c r="K23" s="89">
        <f t="shared" ref="K23:AE23" si="9">COUNTIFS(K$6:K$14,"D")+COUNTIFS(K$6:K$14,"DG")</f>
        <v>1</v>
      </c>
      <c r="L23" s="89">
        <f t="shared" si="9"/>
        <v>1</v>
      </c>
      <c r="M23" s="89">
        <f t="shared" si="9"/>
        <v>1</v>
      </c>
      <c r="N23" s="89">
        <f t="shared" si="9"/>
        <v>1</v>
      </c>
      <c r="O23" s="89">
        <f t="shared" si="9"/>
        <v>1</v>
      </c>
      <c r="P23" s="89">
        <f t="shared" si="9"/>
        <v>1</v>
      </c>
      <c r="Q23" s="89">
        <f t="shared" si="9"/>
        <v>1</v>
      </c>
      <c r="R23" s="89">
        <f t="shared" si="9"/>
        <v>1</v>
      </c>
      <c r="S23" s="89">
        <f t="shared" si="9"/>
        <v>1</v>
      </c>
      <c r="T23" s="89">
        <f t="shared" si="9"/>
        <v>1</v>
      </c>
      <c r="U23" s="89">
        <f t="shared" si="9"/>
        <v>1</v>
      </c>
      <c r="V23" s="89">
        <f t="shared" si="9"/>
        <v>1</v>
      </c>
      <c r="W23" s="89">
        <f t="shared" si="9"/>
        <v>1</v>
      </c>
      <c r="X23" s="89">
        <f t="shared" si="9"/>
        <v>1</v>
      </c>
      <c r="Y23" s="89">
        <f t="shared" si="9"/>
        <v>1</v>
      </c>
      <c r="Z23" s="89">
        <f t="shared" si="9"/>
        <v>1</v>
      </c>
      <c r="AA23" s="89">
        <f t="shared" si="9"/>
        <v>1</v>
      </c>
      <c r="AB23" s="89">
        <f t="shared" si="9"/>
        <v>1</v>
      </c>
      <c r="AC23" s="89">
        <f t="shared" si="9"/>
        <v>1</v>
      </c>
      <c r="AD23" s="89">
        <f t="shared" si="9"/>
        <v>1</v>
      </c>
      <c r="AE23" s="89">
        <f t="shared" si="9"/>
        <v>1</v>
      </c>
      <c r="AF23" s="89">
        <f>COUNTIFS(AF$6:AF$13,"D")+COUNTIFS(AF$6:AF$13,"DG")</f>
        <v>1</v>
      </c>
      <c r="AG23" s="89">
        <f>COUNTIFS(AG$6:AG$13,"D")+COUNTIFS(AG$6:AG$13,"DG")</f>
        <v>1</v>
      </c>
    </row>
    <row r="24" spans="2:33" x14ac:dyDescent="0.25">
      <c r="C24" s="21" t="s">
        <v>7</v>
      </c>
      <c r="D24" s="92">
        <f t="shared" ref="D24:J24" si="10">COUNTIFS(D$6:D$14,"L")+COUNTIFS(D$6:D$14,"LG")</f>
        <v>3</v>
      </c>
      <c r="E24" s="92">
        <f t="shared" si="10"/>
        <v>1</v>
      </c>
      <c r="F24" s="92">
        <f t="shared" si="10"/>
        <v>1</v>
      </c>
      <c r="G24" s="92">
        <f t="shared" si="10"/>
        <v>1</v>
      </c>
      <c r="H24" s="92">
        <f t="shared" si="10"/>
        <v>3</v>
      </c>
      <c r="I24" s="92">
        <f t="shared" si="10"/>
        <v>4</v>
      </c>
      <c r="J24" s="92">
        <f t="shared" si="10"/>
        <v>4</v>
      </c>
      <c r="K24" s="92">
        <f t="shared" ref="K24:AE24" si="11">COUNTIFS(K$6:K$14,"L")+COUNTIFS(K$6:K$14,"LG")</f>
        <v>2</v>
      </c>
      <c r="L24" s="92">
        <f t="shared" si="11"/>
        <v>1</v>
      </c>
      <c r="M24" s="92">
        <f t="shared" si="11"/>
        <v>1</v>
      </c>
      <c r="N24" s="92">
        <f t="shared" si="11"/>
        <v>1</v>
      </c>
      <c r="O24" s="92">
        <f t="shared" si="11"/>
        <v>3</v>
      </c>
      <c r="P24" s="92">
        <f t="shared" si="11"/>
        <v>4</v>
      </c>
      <c r="Q24" s="92">
        <f t="shared" si="11"/>
        <v>4</v>
      </c>
      <c r="R24" s="92">
        <f t="shared" si="11"/>
        <v>3</v>
      </c>
      <c r="S24" s="92">
        <f t="shared" si="11"/>
        <v>1</v>
      </c>
      <c r="T24" s="92">
        <f t="shared" si="11"/>
        <v>1</v>
      </c>
      <c r="U24" s="92">
        <f t="shared" si="11"/>
        <v>2</v>
      </c>
      <c r="V24" s="92">
        <f t="shared" si="11"/>
        <v>3</v>
      </c>
      <c r="W24" s="92">
        <f t="shared" si="11"/>
        <v>4</v>
      </c>
      <c r="X24" s="92">
        <f t="shared" si="11"/>
        <v>4</v>
      </c>
      <c r="Y24" s="92">
        <f t="shared" si="11"/>
        <v>3</v>
      </c>
      <c r="Z24" s="92">
        <f t="shared" si="11"/>
        <v>2</v>
      </c>
      <c r="AA24" s="92">
        <f t="shared" si="11"/>
        <v>1</v>
      </c>
      <c r="AB24" s="92">
        <f t="shared" si="11"/>
        <v>1</v>
      </c>
      <c r="AC24" s="92">
        <f t="shared" si="11"/>
        <v>3</v>
      </c>
      <c r="AD24" s="92">
        <f t="shared" si="11"/>
        <v>4</v>
      </c>
      <c r="AE24" s="92">
        <f t="shared" si="11"/>
        <v>4</v>
      </c>
      <c r="AF24" s="92">
        <f>COUNTIFS(AF$6:AF$13,"L")+COUNTIFS(AF$6:AF$13,"LG")</f>
        <v>2</v>
      </c>
      <c r="AG24" s="92">
        <f>COUNTIFS(AG$6:AG$13,"L")+COUNTIFS(AG$6:AG$13,"LG")</f>
        <v>2</v>
      </c>
    </row>
    <row r="25" spans="2:33" x14ac:dyDescent="0.25">
      <c r="C25" s="21" t="s">
        <v>4</v>
      </c>
      <c r="D25" s="94">
        <f t="shared" ref="D25:J25" si="12">COUNTIFS(D$6:D$14,"V")</f>
        <v>1</v>
      </c>
      <c r="E25" s="94">
        <f t="shared" si="12"/>
        <v>1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ref="K25:AE25" si="13">COUNTIFS(K$6:K$14,"V")</f>
        <v>0</v>
      </c>
      <c r="L25" s="94">
        <f t="shared" si="13"/>
        <v>0</v>
      </c>
      <c r="M25" s="94">
        <f t="shared" si="13"/>
        <v>0</v>
      </c>
      <c r="N25" s="94">
        <f t="shared" si="13"/>
        <v>0</v>
      </c>
      <c r="O25" s="94">
        <f t="shared" si="13"/>
        <v>0</v>
      </c>
      <c r="P25" s="94">
        <f t="shared" si="13"/>
        <v>0</v>
      </c>
      <c r="Q25" s="94">
        <f t="shared" si="13"/>
        <v>0</v>
      </c>
      <c r="R25" s="94">
        <f t="shared" si="13"/>
        <v>0</v>
      </c>
      <c r="S25" s="94">
        <f t="shared" si="13"/>
        <v>0</v>
      </c>
      <c r="T25" s="94">
        <f t="shared" si="13"/>
        <v>1</v>
      </c>
      <c r="U25" s="94">
        <f t="shared" si="13"/>
        <v>1</v>
      </c>
      <c r="V25" s="94">
        <f t="shared" si="13"/>
        <v>1</v>
      </c>
      <c r="W25" s="94">
        <f t="shared" si="13"/>
        <v>0</v>
      </c>
      <c r="X25" s="94">
        <f t="shared" si="13"/>
        <v>0</v>
      </c>
      <c r="Y25" s="94">
        <f t="shared" si="13"/>
        <v>0</v>
      </c>
      <c r="Z25" s="94">
        <f t="shared" si="13"/>
        <v>0</v>
      </c>
      <c r="AA25" s="94">
        <f t="shared" si="13"/>
        <v>0</v>
      </c>
      <c r="AB25" s="94">
        <f t="shared" si="13"/>
        <v>0</v>
      </c>
      <c r="AC25" s="94">
        <f t="shared" si="13"/>
        <v>0</v>
      </c>
      <c r="AD25" s="94">
        <f t="shared" si="13"/>
        <v>0</v>
      </c>
      <c r="AE25" s="94">
        <f t="shared" si="13"/>
        <v>0</v>
      </c>
      <c r="AF25" s="94">
        <f>COUNTIFS(AF$6:AF$13,"V")</f>
        <v>0</v>
      </c>
      <c r="AG25" s="94">
        <f>COUNTIFS(AG$6:AG$13,"V")</f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25" t="s">
        <v>8</v>
      </c>
      <c r="J30" s="25" t="s">
        <v>8</v>
      </c>
      <c r="K30" s="25" t="s">
        <v>8</v>
      </c>
      <c r="L30" s="25" t="s">
        <v>8</v>
      </c>
      <c r="M30" s="25" t="s">
        <v>8</v>
      </c>
      <c r="N30" s="25" t="s">
        <v>6</v>
      </c>
      <c r="O30" s="25" t="s">
        <v>6</v>
      </c>
      <c r="P30"/>
      <c r="Q30"/>
      <c r="R30" s="1108">
        <f>8.33*(COUNTIFS(I30:O30,"&lt;&gt;"&amp;"L",I30:O30,"&lt;&gt;"&amp;"D"))+8*(COUNTIFS(I30:O30,"="&amp;"D"))</f>
        <v>57.65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25" t="s">
        <v>7</v>
      </c>
      <c r="J31" s="25" t="s">
        <v>7</v>
      </c>
      <c r="K31" s="25" t="s">
        <v>8</v>
      </c>
      <c r="L31" s="25" t="s">
        <v>8</v>
      </c>
      <c r="M31" s="25" t="s">
        <v>8</v>
      </c>
      <c r="N31" s="25" t="s">
        <v>7</v>
      </c>
      <c r="O31" s="25" t="s">
        <v>7</v>
      </c>
      <c r="P31"/>
      <c r="Q31"/>
      <c r="R31" s="1108">
        <f t="shared" ref="R31:R37" si="14">8.33*(COUNTIFS(I31:O31,"&lt;&gt;"&amp;"L",I31:O31,"&lt;&gt;"&amp;"D"))+8*(COUNTIFS(I31:O31,"="&amp;"D"))</f>
        <v>24.990000000000002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25" t="s">
        <v>8</v>
      </c>
      <c r="J32" s="25" t="s">
        <v>8</v>
      </c>
      <c r="K32" s="25" t="s">
        <v>7</v>
      </c>
      <c r="L32" s="25" t="s">
        <v>7</v>
      </c>
      <c r="M32" s="25" t="s">
        <v>7</v>
      </c>
      <c r="N32" s="25" t="s">
        <v>8</v>
      </c>
      <c r="O32" s="25" t="s">
        <v>8</v>
      </c>
      <c r="P32"/>
      <c r="Q32"/>
      <c r="R32" s="1108">
        <f t="shared" si="14"/>
        <v>33.32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25" t="s">
        <v>14</v>
      </c>
      <c r="J33" s="25" t="s">
        <v>14</v>
      </c>
      <c r="K33" s="25" t="s">
        <v>14</v>
      </c>
      <c r="L33" s="25" t="s">
        <v>14</v>
      </c>
      <c r="M33" s="25" t="s">
        <v>6</v>
      </c>
      <c r="N33" s="25" t="s">
        <v>7</v>
      </c>
      <c r="O33" s="25" t="s">
        <v>7</v>
      </c>
      <c r="P33"/>
      <c r="Q33"/>
      <c r="R33" s="1108">
        <f t="shared" si="14"/>
        <v>41.32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25" t="s">
        <v>7</v>
      </c>
      <c r="J34" s="25" t="s">
        <v>7</v>
      </c>
      <c r="K34" s="25" t="s">
        <v>7</v>
      </c>
      <c r="L34" s="25" t="s">
        <v>7</v>
      </c>
      <c r="M34" s="25" t="s">
        <v>14</v>
      </c>
      <c r="N34" s="25" t="s">
        <v>14</v>
      </c>
      <c r="O34" s="25" t="s">
        <v>14</v>
      </c>
      <c r="P34" s="10"/>
      <c r="Q34" s="10"/>
      <c r="R34" s="1108">
        <f t="shared" si="14"/>
        <v>24.990000000000002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25" t="s">
        <v>19</v>
      </c>
      <c r="J35" s="25" t="s">
        <v>19</v>
      </c>
      <c r="K35" s="25" t="s">
        <v>19</v>
      </c>
      <c r="L35" s="25" t="s">
        <v>6</v>
      </c>
      <c r="M35" s="25" t="s">
        <v>7</v>
      </c>
      <c r="N35" s="25" t="s">
        <v>7</v>
      </c>
      <c r="O35" s="25" t="s">
        <v>7</v>
      </c>
      <c r="P35" s="10"/>
      <c r="Q35" s="10"/>
      <c r="R35" s="1108">
        <f t="shared" si="14"/>
        <v>32.99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25" t="s">
        <v>14</v>
      </c>
      <c r="J36" s="25" t="s">
        <v>14</v>
      </c>
      <c r="K36" s="25" t="s">
        <v>14</v>
      </c>
      <c r="L36" s="25" t="s">
        <v>19</v>
      </c>
      <c r="M36" s="25" t="s">
        <v>19</v>
      </c>
      <c r="N36" s="25" t="s">
        <v>7</v>
      </c>
      <c r="O36" s="25" t="s">
        <v>7</v>
      </c>
      <c r="P36" s="10"/>
      <c r="Q36" s="10"/>
      <c r="R36" s="1108">
        <f t="shared" si="14"/>
        <v>41.65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25" t="s">
        <v>6</v>
      </c>
      <c r="J37" s="25" t="s">
        <v>6</v>
      </c>
      <c r="K37" s="25" t="s">
        <v>6</v>
      </c>
      <c r="L37" s="25" t="s">
        <v>14</v>
      </c>
      <c r="M37" s="25" t="s">
        <v>14</v>
      </c>
      <c r="N37" s="25" t="s">
        <v>19</v>
      </c>
      <c r="O37" s="25" t="s">
        <v>19</v>
      </c>
      <c r="P37" s="10"/>
      <c r="Q37" s="10"/>
      <c r="R37" s="1118">
        <f t="shared" si="14"/>
        <v>57.32</v>
      </c>
      <c r="S37" s="111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112">
        <f>SUM(I40:O40)</f>
        <v>12</v>
      </c>
      <c r="S40" s="111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114">
        <f t="shared" ref="R41:R44" si="17">SUM(I41:O41)</f>
        <v>12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114">
        <f t="shared" si="17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114">
        <f t="shared" si="17"/>
        <v>7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116">
        <f t="shared" si="17"/>
        <v>18</v>
      </c>
      <c r="S44" s="111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7:S37"/>
    <mergeCell ref="D1:I1"/>
    <mergeCell ref="B4:B5"/>
    <mergeCell ref="R30:S30"/>
    <mergeCell ref="R31:S31"/>
    <mergeCell ref="D3:AG3"/>
    <mergeCell ref="R32:S32"/>
    <mergeCell ref="R33:S33"/>
    <mergeCell ref="R34:S34"/>
    <mergeCell ref="R35:S35"/>
    <mergeCell ref="R36:S36"/>
    <mergeCell ref="R40:S40"/>
    <mergeCell ref="R41:S41"/>
    <mergeCell ref="R42:S42"/>
    <mergeCell ref="R43:S43"/>
    <mergeCell ref="R44:S44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3723E-6888-4767-9382-F7BF890776BF}">
  <sheetPr>
    <tabColor theme="4" tint="0.79998168889431442"/>
  </sheetPr>
  <dimension ref="B1:AH43"/>
  <sheetViews>
    <sheetView showGridLines="0" zoomScale="115" zoomScaleNormal="115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20" t="s">
        <v>67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</row>
    <row r="4" spans="2:34" ht="11.25" customHeight="1" x14ac:dyDescent="0.25">
      <c r="B4" s="1100" t="s">
        <v>3</v>
      </c>
      <c r="C4" s="8"/>
      <c r="D4" s="15" t="s">
        <v>9</v>
      </c>
      <c r="E4" s="15" t="s">
        <v>10</v>
      </c>
      <c r="F4" s="15" t="s">
        <v>4</v>
      </c>
      <c r="G4" s="16" t="s">
        <v>5</v>
      </c>
      <c r="H4" s="16" t="s">
        <v>6</v>
      </c>
      <c r="I4" s="15" t="s">
        <v>7</v>
      </c>
      <c r="J4" s="15" t="s">
        <v>8</v>
      </c>
      <c r="K4" s="15" t="s">
        <v>9</v>
      </c>
      <c r="L4" s="15" t="s">
        <v>10</v>
      </c>
      <c r="M4" s="15" t="s">
        <v>4</v>
      </c>
      <c r="N4" s="16" t="s">
        <v>5</v>
      </c>
      <c r="O4" s="16" t="s">
        <v>6</v>
      </c>
      <c r="P4" s="15" t="s">
        <v>7</v>
      </c>
      <c r="Q4" s="15" t="s">
        <v>8</v>
      </c>
      <c r="R4" s="15" t="s">
        <v>9</v>
      </c>
      <c r="S4" s="15" t="s">
        <v>10</v>
      </c>
      <c r="T4" s="15" t="s">
        <v>4</v>
      </c>
      <c r="U4" s="16" t="s">
        <v>5</v>
      </c>
      <c r="V4" s="16" t="s">
        <v>6</v>
      </c>
      <c r="W4" s="15" t="s">
        <v>7</v>
      </c>
      <c r="X4" s="15" t="s">
        <v>8</v>
      </c>
      <c r="Y4" s="15" t="s">
        <v>9</v>
      </c>
      <c r="Z4" s="15" t="s">
        <v>10</v>
      </c>
      <c r="AA4" s="15" t="s">
        <v>4</v>
      </c>
      <c r="AB4" s="16" t="s">
        <v>5</v>
      </c>
      <c r="AC4" s="16" t="s">
        <v>6</v>
      </c>
      <c r="AD4" s="15" t="s">
        <v>7</v>
      </c>
      <c r="AE4" s="15" t="s">
        <v>8</v>
      </c>
      <c r="AF4" s="15" t="s">
        <v>9</v>
      </c>
      <c r="AG4" s="15" t="s">
        <v>10</v>
      </c>
      <c r="AH4" s="15" t="s">
        <v>4</v>
      </c>
    </row>
    <row r="5" spans="2:34" ht="13" thickBot="1" x14ac:dyDescent="0.3">
      <c r="B5" s="1101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5" t="s">
        <v>16</v>
      </c>
      <c r="E6" s="115" t="s">
        <v>16</v>
      </c>
      <c r="F6" s="115" t="s">
        <v>16</v>
      </c>
      <c r="G6" s="70" t="s">
        <v>6</v>
      </c>
      <c r="H6" s="71" t="s">
        <v>6</v>
      </c>
      <c r="I6" s="69" t="s">
        <v>7</v>
      </c>
      <c r="J6" s="69" t="s">
        <v>7</v>
      </c>
      <c r="K6" s="69" t="s">
        <v>8</v>
      </c>
      <c r="L6" s="69" t="s">
        <v>8</v>
      </c>
      <c r="M6" s="116" t="s">
        <v>68</v>
      </c>
      <c r="N6" s="116" t="s">
        <v>68</v>
      </c>
      <c r="O6" s="116" t="s">
        <v>68</v>
      </c>
      <c r="P6" s="116" t="s">
        <v>68</v>
      </c>
      <c r="Q6" s="116" t="s">
        <v>68</v>
      </c>
      <c r="R6" s="116" t="s">
        <v>68</v>
      </c>
      <c r="S6" s="116" t="s">
        <v>68</v>
      </c>
      <c r="T6" s="116" t="s">
        <v>68</v>
      </c>
      <c r="U6" s="116" t="s">
        <v>68</v>
      </c>
      <c r="V6" s="116" t="s">
        <v>68</v>
      </c>
      <c r="W6" s="116" t="s">
        <v>68</v>
      </c>
      <c r="X6" s="116" t="s">
        <v>68</v>
      </c>
      <c r="Y6" s="116" t="s">
        <v>68</v>
      </c>
      <c r="Z6" s="116" t="s">
        <v>68</v>
      </c>
      <c r="AA6" s="116" t="s">
        <v>68</v>
      </c>
      <c r="AB6" s="115" t="s">
        <v>23</v>
      </c>
      <c r="AC6" s="115" t="s">
        <v>23</v>
      </c>
      <c r="AD6" s="115" t="s">
        <v>16</v>
      </c>
      <c r="AE6" s="115" t="s">
        <v>16</v>
      </c>
      <c r="AF6" s="115" t="s">
        <v>16</v>
      </c>
      <c r="AG6" s="115" t="s">
        <v>16</v>
      </c>
      <c r="AH6" s="115" t="s">
        <v>16</v>
      </c>
    </row>
    <row r="7" spans="2:34" ht="15" customHeight="1" x14ac:dyDescent="0.25">
      <c r="B7" s="55" t="s">
        <v>25</v>
      </c>
      <c r="C7" s="10" t="s">
        <v>18</v>
      </c>
      <c r="D7" s="108" t="s">
        <v>69</v>
      </c>
      <c r="E7" s="108" t="s">
        <v>69</v>
      </c>
      <c r="F7" s="108" t="s">
        <v>4</v>
      </c>
      <c r="G7" s="70" t="s">
        <v>7</v>
      </c>
      <c r="H7" s="71" t="s">
        <v>7</v>
      </c>
      <c r="I7" s="108" t="s">
        <v>4</v>
      </c>
      <c r="J7" s="108" t="s">
        <v>4</v>
      </c>
      <c r="K7" s="69" t="s">
        <v>7</v>
      </c>
      <c r="L7" s="69" t="s">
        <v>7</v>
      </c>
      <c r="M7" s="69" t="s">
        <v>7</v>
      </c>
      <c r="N7" s="115" t="s">
        <v>16</v>
      </c>
      <c r="O7" s="115" t="s">
        <v>16</v>
      </c>
      <c r="P7" s="115" t="s">
        <v>22</v>
      </c>
      <c r="Q7" s="115" t="s">
        <v>22</v>
      </c>
      <c r="R7" s="77" t="s">
        <v>70</v>
      </c>
      <c r="S7" s="115" t="s">
        <v>22</v>
      </c>
      <c r="T7" s="115" t="s">
        <v>53</v>
      </c>
      <c r="U7" s="70" t="s">
        <v>7</v>
      </c>
      <c r="V7" s="71" t="s">
        <v>7</v>
      </c>
      <c r="W7" s="69" t="s">
        <v>8</v>
      </c>
      <c r="X7" s="69" t="s">
        <v>8</v>
      </c>
      <c r="Y7" s="69" t="s">
        <v>8</v>
      </c>
      <c r="Z7" s="69" t="s">
        <v>8</v>
      </c>
      <c r="AA7" s="69" t="s">
        <v>8</v>
      </c>
      <c r="AB7" s="113" t="s">
        <v>6</v>
      </c>
      <c r="AC7" s="113" t="s">
        <v>6</v>
      </c>
      <c r="AD7" s="110" t="s">
        <v>7</v>
      </c>
      <c r="AE7" s="117"/>
      <c r="AF7" s="118"/>
      <c r="AG7" s="118"/>
    </row>
    <row r="8" spans="2:34" ht="15" customHeight="1" x14ac:dyDescent="0.25">
      <c r="B8" s="55" t="s">
        <v>20</v>
      </c>
      <c r="C8" s="10" t="s">
        <v>21</v>
      </c>
      <c r="D8" s="79" t="s">
        <v>7</v>
      </c>
      <c r="E8" s="79" t="s">
        <v>7</v>
      </c>
      <c r="F8" s="69" t="s">
        <v>7</v>
      </c>
      <c r="G8" s="115" t="s">
        <v>16</v>
      </c>
      <c r="H8" s="115" t="s">
        <v>16</v>
      </c>
      <c r="I8" s="115" t="s">
        <v>22</v>
      </c>
      <c r="J8" s="115" t="s">
        <v>22</v>
      </c>
      <c r="K8" s="115" t="s">
        <v>22</v>
      </c>
      <c r="L8" s="115" t="s">
        <v>22</v>
      </c>
      <c r="M8" s="115" t="s">
        <v>53</v>
      </c>
      <c r="N8" s="70" t="s">
        <v>7</v>
      </c>
      <c r="O8" s="71" t="s">
        <v>7</v>
      </c>
      <c r="P8" s="69" t="s">
        <v>8</v>
      </c>
      <c r="Q8" s="69" t="s">
        <v>8</v>
      </c>
      <c r="R8" s="69" t="s">
        <v>8</v>
      </c>
      <c r="S8" s="69" t="s">
        <v>8</v>
      </c>
      <c r="T8" s="69" t="s">
        <v>8</v>
      </c>
      <c r="U8" s="77" t="s">
        <v>16</v>
      </c>
      <c r="V8" s="77" t="s">
        <v>16</v>
      </c>
      <c r="W8" s="120" t="s">
        <v>23</v>
      </c>
      <c r="X8" s="120" t="s">
        <v>23</v>
      </c>
      <c r="Y8" s="115" t="s">
        <v>16</v>
      </c>
      <c r="Z8" s="115" t="s">
        <v>16</v>
      </c>
      <c r="AA8" s="115" t="s">
        <v>16</v>
      </c>
      <c r="AB8" s="70" t="s">
        <v>7</v>
      </c>
      <c r="AC8" s="71" t="s">
        <v>7</v>
      </c>
      <c r="AD8" s="69" t="s">
        <v>8</v>
      </c>
      <c r="AE8" s="69" t="s">
        <v>8</v>
      </c>
      <c r="AF8" s="69" t="s">
        <v>7</v>
      </c>
      <c r="AG8" s="69" t="s">
        <v>7</v>
      </c>
      <c r="AH8" s="69" t="s">
        <v>7</v>
      </c>
    </row>
    <row r="9" spans="2:34" ht="15" customHeight="1" x14ac:dyDescent="0.25">
      <c r="B9" s="55" t="s">
        <v>66</v>
      </c>
      <c r="C9" s="10" t="s">
        <v>26</v>
      </c>
      <c r="D9" s="79" t="s">
        <v>14</v>
      </c>
      <c r="E9" s="79" t="s">
        <v>14</v>
      </c>
      <c r="F9" s="69" t="s">
        <v>6</v>
      </c>
      <c r="G9" s="70" t="s">
        <v>7</v>
      </c>
      <c r="H9" s="71" t="s">
        <v>7</v>
      </c>
      <c r="I9" s="69" t="s">
        <v>8</v>
      </c>
      <c r="J9" s="69" t="s">
        <v>8</v>
      </c>
      <c r="K9" s="69" t="s">
        <v>8</v>
      </c>
      <c r="L9" s="69" t="s">
        <v>8</v>
      </c>
      <c r="M9" s="69" t="s">
        <v>8</v>
      </c>
      <c r="N9" s="70" t="s">
        <v>6</v>
      </c>
      <c r="O9" s="71" t="s">
        <v>6</v>
      </c>
      <c r="P9" s="69" t="s">
        <v>7</v>
      </c>
      <c r="Q9" s="69" t="s">
        <v>7</v>
      </c>
      <c r="R9" s="77" t="s">
        <v>69</v>
      </c>
      <c r="S9" s="69" t="s">
        <v>8</v>
      </c>
      <c r="T9" s="69" t="s">
        <v>8</v>
      </c>
      <c r="U9" s="70" t="s">
        <v>7</v>
      </c>
      <c r="V9" s="71" t="s">
        <v>7</v>
      </c>
      <c r="W9" s="69" t="s">
        <v>8</v>
      </c>
      <c r="X9" s="69" t="s">
        <v>8</v>
      </c>
      <c r="Y9" s="69" t="s">
        <v>7</v>
      </c>
      <c r="Z9" s="69" t="s">
        <v>7</v>
      </c>
      <c r="AA9" s="69" t="s">
        <v>7</v>
      </c>
      <c r="AB9" s="70" t="s">
        <v>8</v>
      </c>
      <c r="AC9" s="71" t="s">
        <v>8</v>
      </c>
      <c r="AD9" s="69" t="s">
        <v>14</v>
      </c>
      <c r="AE9" s="69" t="s">
        <v>14</v>
      </c>
      <c r="AF9" s="69" t="s">
        <v>14</v>
      </c>
      <c r="AG9" s="69" t="s">
        <v>14</v>
      </c>
      <c r="AH9" s="69" t="s">
        <v>6</v>
      </c>
    </row>
    <row r="10" spans="2:34" ht="15" customHeight="1" x14ac:dyDescent="0.25">
      <c r="B10" s="55" t="s">
        <v>31</v>
      </c>
      <c r="C10" s="10" t="s">
        <v>28</v>
      </c>
      <c r="D10" s="110" t="s">
        <v>7</v>
      </c>
      <c r="E10" s="110" t="s">
        <v>7</v>
      </c>
      <c r="F10" s="119" t="s">
        <v>19</v>
      </c>
      <c r="G10" s="119" t="s">
        <v>19</v>
      </c>
      <c r="H10" s="119" t="s">
        <v>19</v>
      </c>
      <c r="I10" s="112" t="s">
        <v>19</v>
      </c>
      <c r="J10" s="112" t="s">
        <v>19</v>
      </c>
      <c r="K10" s="112" t="s">
        <v>19</v>
      </c>
      <c r="L10" s="113" t="s">
        <v>6</v>
      </c>
      <c r="M10" s="110" t="s">
        <v>7</v>
      </c>
      <c r="N10" s="110" t="s">
        <v>7</v>
      </c>
      <c r="O10" s="110" t="s">
        <v>7</v>
      </c>
      <c r="P10" s="119" t="s">
        <v>19</v>
      </c>
      <c r="Q10" s="111" t="s">
        <v>14</v>
      </c>
      <c r="R10" s="111" t="s">
        <v>14</v>
      </c>
      <c r="S10" s="111" t="s">
        <v>14</v>
      </c>
      <c r="T10" s="111" t="s">
        <v>14</v>
      </c>
      <c r="U10" s="110" t="s">
        <v>7</v>
      </c>
      <c r="V10" s="110" t="s">
        <v>7</v>
      </c>
      <c r="W10" s="113" t="s">
        <v>6</v>
      </c>
      <c r="X10" s="113" t="s">
        <v>6</v>
      </c>
      <c r="Y10" s="113" t="s">
        <v>6</v>
      </c>
      <c r="Z10" s="112" t="s">
        <v>19</v>
      </c>
      <c r="AA10" s="112" t="s">
        <v>19</v>
      </c>
      <c r="AB10" s="112" t="s">
        <v>19</v>
      </c>
      <c r="AC10" s="112" t="s">
        <v>19</v>
      </c>
      <c r="AD10" s="110" t="s">
        <v>7</v>
      </c>
      <c r="AE10" s="110" t="s">
        <v>7</v>
      </c>
      <c r="AF10" s="110" t="s">
        <v>7</v>
      </c>
      <c r="AG10" s="110" t="s">
        <v>7</v>
      </c>
      <c r="AH10" s="121" t="s">
        <v>4</v>
      </c>
    </row>
    <row r="11" spans="2:34" ht="15" customHeight="1" x14ac:dyDescent="0.25">
      <c r="B11" s="123" t="s">
        <v>71</v>
      </c>
      <c r="C11" s="10" t="s">
        <v>61</v>
      </c>
      <c r="D11" s="111" t="s">
        <v>14</v>
      </c>
      <c r="E11" s="113" t="s">
        <v>6</v>
      </c>
      <c r="F11" s="110" t="s">
        <v>7</v>
      </c>
      <c r="G11" s="110" t="s">
        <v>7</v>
      </c>
      <c r="H11" s="110" t="s">
        <v>7</v>
      </c>
      <c r="I11" s="111" t="s">
        <v>14</v>
      </c>
      <c r="J11" s="111" t="s">
        <v>14</v>
      </c>
      <c r="K11" s="111" t="s">
        <v>14</v>
      </c>
      <c r="L11" s="111" t="s">
        <v>14</v>
      </c>
      <c r="M11" s="111" t="s">
        <v>14</v>
      </c>
      <c r="N11" s="110" t="s">
        <v>7</v>
      </c>
      <c r="O11" s="110" t="s">
        <v>7</v>
      </c>
      <c r="P11" s="113" t="s">
        <v>6</v>
      </c>
      <c r="Q11" s="113" t="s">
        <v>6</v>
      </c>
      <c r="R11" s="113" t="s">
        <v>6</v>
      </c>
      <c r="S11" s="112" t="s">
        <v>19</v>
      </c>
      <c r="T11" s="112" t="s">
        <v>19</v>
      </c>
      <c r="U11" s="112" t="s">
        <v>19</v>
      </c>
      <c r="V11" s="112" t="s">
        <v>19</v>
      </c>
      <c r="W11" s="110" t="s">
        <v>7</v>
      </c>
      <c r="X11" s="110" t="s">
        <v>7</v>
      </c>
      <c r="Y11" s="110" t="s">
        <v>7</v>
      </c>
      <c r="Z11" s="110" t="s">
        <v>7</v>
      </c>
      <c r="AA11" s="111" t="s">
        <v>14</v>
      </c>
      <c r="AB11" s="111" t="s">
        <v>14</v>
      </c>
      <c r="AC11" s="111" t="s">
        <v>14</v>
      </c>
      <c r="AD11" s="112" t="s">
        <v>19</v>
      </c>
      <c r="AE11" s="112" t="s">
        <v>19</v>
      </c>
      <c r="AF11" s="112" t="s">
        <v>19</v>
      </c>
      <c r="AG11" s="113" t="s">
        <v>6</v>
      </c>
      <c r="AH11" s="11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11" t="s">
        <v>14</v>
      </c>
      <c r="F12" s="111" t="s">
        <v>14</v>
      </c>
      <c r="G12" s="110" t="s">
        <v>7</v>
      </c>
      <c r="H12" s="110" t="s">
        <v>7</v>
      </c>
      <c r="I12" s="113" t="s">
        <v>6</v>
      </c>
      <c r="J12" s="113" t="s">
        <v>6</v>
      </c>
      <c r="K12" s="113" t="s">
        <v>6</v>
      </c>
      <c r="L12" s="112" t="s">
        <v>19</v>
      </c>
      <c r="M12" s="112" t="s">
        <v>19</v>
      </c>
      <c r="N12" s="112" t="s">
        <v>19</v>
      </c>
      <c r="O12" s="112" t="s">
        <v>19</v>
      </c>
      <c r="P12" s="110" t="s">
        <v>7</v>
      </c>
      <c r="Q12" s="110" t="s">
        <v>7</v>
      </c>
      <c r="R12" s="110" t="s">
        <v>7</v>
      </c>
      <c r="S12" s="110" t="s">
        <v>7</v>
      </c>
      <c r="T12" s="111" t="s">
        <v>14</v>
      </c>
      <c r="U12" s="111" t="s">
        <v>14</v>
      </c>
      <c r="V12" s="111" t="s">
        <v>14</v>
      </c>
      <c r="W12" s="112" t="s">
        <v>19</v>
      </c>
      <c r="X12" s="112" t="s">
        <v>19</v>
      </c>
      <c r="Y12" s="112" t="s">
        <v>19</v>
      </c>
      <c r="Z12" s="113" t="s">
        <v>6</v>
      </c>
      <c r="AA12" s="110" t="s">
        <v>7</v>
      </c>
      <c r="AB12" s="110" t="s">
        <v>7</v>
      </c>
      <c r="AC12" s="110" t="s">
        <v>7</v>
      </c>
      <c r="AD12" s="111" t="s">
        <v>14</v>
      </c>
      <c r="AE12" s="111" t="s">
        <v>14</v>
      </c>
      <c r="AF12" s="111" t="s">
        <v>14</v>
      </c>
      <c r="AG12" s="111" t="s">
        <v>14</v>
      </c>
      <c r="AH12" s="111" t="s">
        <v>14</v>
      </c>
    </row>
    <row r="13" spans="2:34" ht="15" customHeight="1" thickBot="1" x14ac:dyDescent="0.3">
      <c r="B13" s="55" t="s">
        <v>62</v>
      </c>
      <c r="C13" s="10" t="s">
        <v>63</v>
      </c>
      <c r="D13" s="113" t="s">
        <v>6</v>
      </c>
      <c r="E13" s="112" t="s">
        <v>19</v>
      </c>
      <c r="F13" s="119" t="s">
        <v>14</v>
      </c>
      <c r="G13" s="119" t="s">
        <v>14</v>
      </c>
      <c r="H13" s="119" t="s">
        <v>14</v>
      </c>
      <c r="I13" s="110" t="s">
        <v>7</v>
      </c>
      <c r="J13" s="110" t="s">
        <v>7</v>
      </c>
      <c r="K13" s="110" t="s">
        <v>7</v>
      </c>
      <c r="L13" s="110" t="s">
        <v>7</v>
      </c>
      <c r="M13" s="111" t="s">
        <v>14</v>
      </c>
      <c r="N13" s="111" t="s">
        <v>14</v>
      </c>
      <c r="O13" s="111" t="s">
        <v>14</v>
      </c>
      <c r="P13" s="119" t="s">
        <v>7</v>
      </c>
      <c r="Q13" s="112" t="s">
        <v>19</v>
      </c>
      <c r="R13" s="112" t="s">
        <v>19</v>
      </c>
      <c r="S13" s="113" t="s">
        <v>6</v>
      </c>
      <c r="T13" s="110" t="s">
        <v>7</v>
      </c>
      <c r="U13" s="110" t="s">
        <v>7</v>
      </c>
      <c r="V13" s="110" t="s">
        <v>7</v>
      </c>
      <c r="W13" s="111" t="s">
        <v>14</v>
      </c>
      <c r="X13" s="111" t="s">
        <v>14</v>
      </c>
      <c r="Y13" s="111" t="s">
        <v>14</v>
      </c>
      <c r="Z13" s="111" t="s">
        <v>14</v>
      </c>
      <c r="AA13" s="111" t="s">
        <v>14</v>
      </c>
      <c r="AB13" s="110" t="s">
        <v>7</v>
      </c>
      <c r="AC13" s="110" t="s">
        <v>7</v>
      </c>
      <c r="AD13" s="113" t="s">
        <v>6</v>
      </c>
      <c r="AE13" s="113" t="s">
        <v>6</v>
      </c>
      <c r="AF13" s="113" t="s">
        <v>6</v>
      </c>
      <c r="AG13" s="112" t="s">
        <v>19</v>
      </c>
      <c r="AH13" s="112" t="s">
        <v>19</v>
      </c>
    </row>
    <row r="14" spans="2:34" ht="14.65" customHeight="1" x14ac:dyDescent="0.25">
      <c r="B14" s="55" t="s">
        <v>55</v>
      </c>
      <c r="C14" s="10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5</v>
      </c>
      <c r="G18" s="53">
        <f t="shared" si="0"/>
        <v>4</v>
      </c>
      <c r="H18" s="53">
        <f t="shared" si="0"/>
        <v>4</v>
      </c>
      <c r="I18" s="53">
        <f t="shared" si="0"/>
        <v>5</v>
      </c>
      <c r="J18" s="53">
        <f t="shared" si="0"/>
        <v>5</v>
      </c>
      <c r="K18" s="53">
        <f t="shared" si="0"/>
        <v>6</v>
      </c>
      <c r="L18" s="53">
        <f t="shared" si="0"/>
        <v>6</v>
      </c>
      <c r="M18" s="53">
        <f t="shared" si="0"/>
        <v>5</v>
      </c>
      <c r="N18" s="53">
        <f t="shared" si="0"/>
        <v>4</v>
      </c>
      <c r="O18" s="53">
        <f t="shared" si="0"/>
        <v>4</v>
      </c>
      <c r="P18" s="53">
        <f t="shared" si="0"/>
        <v>4</v>
      </c>
      <c r="Q18" s="53">
        <f t="shared" si="0"/>
        <v>5</v>
      </c>
      <c r="R18" s="53">
        <f t="shared" si="0"/>
        <v>4</v>
      </c>
      <c r="S18" s="53">
        <f t="shared" si="0"/>
        <v>6</v>
      </c>
      <c r="T18" s="53">
        <f t="shared" si="0"/>
        <v>6</v>
      </c>
      <c r="U18" s="53">
        <f t="shared" si="0"/>
        <v>3</v>
      </c>
      <c r="V18" s="53">
        <f t="shared" si="0"/>
        <v>3</v>
      </c>
      <c r="W18" s="53">
        <f t="shared" si="0"/>
        <v>5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5</v>
      </c>
      <c r="AB18" s="53">
        <f t="shared" si="0"/>
        <v>4</v>
      </c>
      <c r="AC18" s="53">
        <f t="shared" si="0"/>
        <v>4</v>
      </c>
      <c r="AD18" s="53">
        <f t="shared" si="0"/>
        <v>6</v>
      </c>
      <c r="AE18" s="53">
        <f t="shared" si="0"/>
        <v>6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E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1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1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2</v>
      </c>
      <c r="T19" s="81">
        <f t="shared" si="2"/>
        <v>2</v>
      </c>
      <c r="U19" s="81">
        <f t="shared" si="2"/>
        <v>1</v>
      </c>
      <c r="V19" s="81">
        <f t="shared" si="2"/>
        <v>1</v>
      </c>
      <c r="W19" s="81">
        <f t="shared" si="2"/>
        <v>2</v>
      </c>
      <c r="X19" s="81">
        <f t="shared" si="2"/>
        <v>2</v>
      </c>
      <c r="Y19" s="81">
        <f t="shared" si="2"/>
        <v>2</v>
      </c>
      <c r="Z19" s="81">
        <f t="shared" si="2"/>
        <v>2</v>
      </c>
      <c r="AA19" s="81">
        <f t="shared" si="2"/>
        <v>2</v>
      </c>
      <c r="AB19" s="81">
        <f t="shared" si="2"/>
        <v>1</v>
      </c>
      <c r="AC19" s="81">
        <f t="shared" si="2"/>
        <v>1</v>
      </c>
      <c r="AD19" s="81">
        <f t="shared" si="2"/>
        <v>2</v>
      </c>
      <c r="AE19" s="81">
        <f t="shared" si="2"/>
        <v>2</v>
      </c>
      <c r="AF19" s="81">
        <f t="shared" ref="AF19:AH19" si="3">COUNTIFS(AF$6:AF$13,"M")+COUNTIFS(AF$6:AF$13,"MG")</f>
        <v>1</v>
      </c>
      <c r="AG19" s="81">
        <f t="shared" si="3"/>
        <v>1</v>
      </c>
      <c r="AH19" s="81">
        <f t="shared" si="3"/>
        <v>1</v>
      </c>
    </row>
    <row r="20" spans="2:34" ht="11.15" customHeight="1" x14ac:dyDescent="0.25">
      <c r="B20" s="4"/>
      <c r="C20" s="52" t="s">
        <v>14</v>
      </c>
      <c r="D20" s="83">
        <f t="shared" ref="D20:AE20" si="4">COUNTIFS(D$6:D$13,"T")+COUNTIFS(D$6:D$13,"TG")</f>
        <v>2</v>
      </c>
      <c r="E20" s="84">
        <f t="shared" si="4"/>
        <v>2</v>
      </c>
      <c r="F20" s="84">
        <f t="shared" si="4"/>
        <v>2</v>
      </c>
      <c r="G20" s="84">
        <f t="shared" si="4"/>
        <v>1</v>
      </c>
      <c r="H20" s="84">
        <f t="shared" si="4"/>
        <v>1</v>
      </c>
      <c r="I20" s="84">
        <f t="shared" si="4"/>
        <v>2</v>
      </c>
      <c r="J20" s="84">
        <f t="shared" si="4"/>
        <v>2</v>
      </c>
      <c r="K20" s="84">
        <f t="shared" si="4"/>
        <v>2</v>
      </c>
      <c r="L20" s="84">
        <f t="shared" si="4"/>
        <v>2</v>
      </c>
      <c r="M20" s="84">
        <f t="shared" si="4"/>
        <v>2</v>
      </c>
      <c r="N20" s="84">
        <f t="shared" si="4"/>
        <v>1</v>
      </c>
      <c r="O20" s="84">
        <f t="shared" si="4"/>
        <v>1</v>
      </c>
      <c r="P20" s="84">
        <f t="shared" si="4"/>
        <v>1</v>
      </c>
      <c r="Q20" s="84">
        <f t="shared" si="4"/>
        <v>2</v>
      </c>
      <c r="R20" s="84">
        <f t="shared" si="4"/>
        <v>1</v>
      </c>
      <c r="S20" s="84">
        <f t="shared" si="4"/>
        <v>2</v>
      </c>
      <c r="T20" s="84">
        <f t="shared" si="4"/>
        <v>2</v>
      </c>
      <c r="U20" s="84">
        <f t="shared" si="4"/>
        <v>1</v>
      </c>
      <c r="V20" s="84">
        <f t="shared" si="4"/>
        <v>1</v>
      </c>
      <c r="W20" s="84">
        <f t="shared" si="4"/>
        <v>1</v>
      </c>
      <c r="X20" s="84">
        <f t="shared" si="4"/>
        <v>1</v>
      </c>
      <c r="Y20" s="84">
        <f t="shared" si="4"/>
        <v>1</v>
      </c>
      <c r="Z20" s="84">
        <f t="shared" si="4"/>
        <v>1</v>
      </c>
      <c r="AA20" s="84">
        <f t="shared" si="4"/>
        <v>2</v>
      </c>
      <c r="AB20" s="84">
        <f t="shared" si="4"/>
        <v>1</v>
      </c>
      <c r="AC20" s="84">
        <f t="shared" si="4"/>
        <v>1</v>
      </c>
      <c r="AD20" s="84">
        <f t="shared" si="4"/>
        <v>2</v>
      </c>
      <c r="AE20" s="84">
        <f t="shared" si="4"/>
        <v>2</v>
      </c>
      <c r="AF20" s="84">
        <f t="shared" ref="AF20:AH20" si="5">COUNTIFS(AF$6:AF$13,"T")+COUNTIFS(AF$6:AF$13,"TG")</f>
        <v>2</v>
      </c>
      <c r="AG20" s="84">
        <f t="shared" si="5"/>
        <v>2</v>
      </c>
      <c r="AH20" s="84">
        <f t="shared" si="5"/>
        <v>1</v>
      </c>
    </row>
    <row r="21" spans="2:34" ht="11.15" customHeight="1" x14ac:dyDescent="0.25">
      <c r="C21" s="52" t="s">
        <v>19</v>
      </c>
      <c r="D21" s="86">
        <f t="shared" ref="D21:AE21" si="6">COUNTIFS(D$6:D$13,"N")+COUNTIFS(D$6:D$13,"NG")</f>
        <v>1</v>
      </c>
      <c r="E21" s="87">
        <f t="shared" si="6"/>
        <v>1</v>
      </c>
      <c r="F21" s="87">
        <f t="shared" si="6"/>
        <v>1</v>
      </c>
      <c r="G21" s="87">
        <f t="shared" si="6"/>
        <v>1</v>
      </c>
      <c r="H21" s="87">
        <f t="shared" si="6"/>
        <v>1</v>
      </c>
      <c r="I21" s="87">
        <f t="shared" si="6"/>
        <v>1</v>
      </c>
      <c r="J21" s="87">
        <f t="shared" si="6"/>
        <v>1</v>
      </c>
      <c r="K21" s="87">
        <f t="shared" si="6"/>
        <v>1</v>
      </c>
      <c r="L21" s="87">
        <f t="shared" si="6"/>
        <v>1</v>
      </c>
      <c r="M21" s="87">
        <f t="shared" si="6"/>
        <v>1</v>
      </c>
      <c r="N21" s="87">
        <f t="shared" si="6"/>
        <v>1</v>
      </c>
      <c r="O21" s="87">
        <f t="shared" si="6"/>
        <v>1</v>
      </c>
      <c r="P21" s="87">
        <f t="shared" si="6"/>
        <v>1</v>
      </c>
      <c r="Q21" s="87">
        <f t="shared" si="6"/>
        <v>1</v>
      </c>
      <c r="R21" s="87">
        <f t="shared" si="6"/>
        <v>1</v>
      </c>
      <c r="S21" s="87">
        <f t="shared" si="6"/>
        <v>1</v>
      </c>
      <c r="T21" s="87">
        <f t="shared" si="6"/>
        <v>1</v>
      </c>
      <c r="U21" s="87">
        <f t="shared" si="6"/>
        <v>1</v>
      </c>
      <c r="V21" s="87">
        <f t="shared" si="6"/>
        <v>1</v>
      </c>
      <c r="W21" s="87">
        <f t="shared" si="6"/>
        <v>1</v>
      </c>
      <c r="X21" s="87">
        <f t="shared" si="6"/>
        <v>1</v>
      </c>
      <c r="Y21" s="87">
        <f t="shared" si="6"/>
        <v>1</v>
      </c>
      <c r="Z21" s="87">
        <f t="shared" si="6"/>
        <v>1</v>
      </c>
      <c r="AA21" s="87">
        <f t="shared" si="6"/>
        <v>1</v>
      </c>
      <c r="AB21" s="87">
        <f t="shared" si="6"/>
        <v>1</v>
      </c>
      <c r="AC21" s="87">
        <f t="shared" si="6"/>
        <v>1</v>
      </c>
      <c r="AD21" s="87">
        <f t="shared" si="6"/>
        <v>1</v>
      </c>
      <c r="AE21" s="87">
        <f t="shared" si="6"/>
        <v>1</v>
      </c>
      <c r="AF21" s="87">
        <f t="shared" ref="AF21:AH21" si="7">COUNTIFS(AF$6:AF$13,"N")+COUNTIFS(AF$6:AF$13,"NG")</f>
        <v>1</v>
      </c>
      <c r="AG21" s="87">
        <f t="shared" si="7"/>
        <v>1</v>
      </c>
      <c r="AH21" s="87">
        <f t="shared" si="7"/>
        <v>1</v>
      </c>
    </row>
    <row r="22" spans="2:34" ht="13" thickBot="1" x14ac:dyDescent="0.3">
      <c r="C22" s="52" t="s">
        <v>6</v>
      </c>
      <c r="D22" s="89">
        <f t="shared" ref="D22:AE22" si="8">COUNTIFS(D$6:D$13,"D")+COUNTIFS(D$6:D$13,"DG")</f>
        <v>1</v>
      </c>
      <c r="E22" s="90">
        <f t="shared" si="8"/>
        <v>1</v>
      </c>
      <c r="F22" s="90">
        <f t="shared" si="8"/>
        <v>1</v>
      </c>
      <c r="G22" s="90">
        <f t="shared" si="8"/>
        <v>1</v>
      </c>
      <c r="H22" s="90">
        <f t="shared" si="8"/>
        <v>1</v>
      </c>
      <c r="I22" s="90">
        <f t="shared" si="8"/>
        <v>1</v>
      </c>
      <c r="J22" s="90">
        <f t="shared" si="8"/>
        <v>1</v>
      </c>
      <c r="K22" s="90">
        <f t="shared" si="8"/>
        <v>1</v>
      </c>
      <c r="L22" s="90">
        <f t="shared" si="8"/>
        <v>1</v>
      </c>
      <c r="M22" s="90">
        <f t="shared" si="8"/>
        <v>1</v>
      </c>
      <c r="N22" s="90">
        <f t="shared" si="8"/>
        <v>1</v>
      </c>
      <c r="O22" s="90">
        <f t="shared" si="8"/>
        <v>1</v>
      </c>
      <c r="P22" s="90">
        <f t="shared" si="8"/>
        <v>1</v>
      </c>
      <c r="Q22" s="90">
        <f t="shared" si="8"/>
        <v>1</v>
      </c>
      <c r="R22" s="90">
        <f t="shared" si="8"/>
        <v>1</v>
      </c>
      <c r="S22" s="90">
        <f t="shared" si="8"/>
        <v>1</v>
      </c>
      <c r="T22" s="90">
        <f t="shared" si="8"/>
        <v>1</v>
      </c>
      <c r="U22" s="90">
        <f t="shared" si="8"/>
        <v>0</v>
      </c>
      <c r="V22" s="90">
        <f t="shared" si="8"/>
        <v>0</v>
      </c>
      <c r="W22" s="90">
        <f t="shared" si="8"/>
        <v>1</v>
      </c>
      <c r="X22" s="90">
        <f t="shared" si="8"/>
        <v>1</v>
      </c>
      <c r="Y22" s="90">
        <f t="shared" si="8"/>
        <v>1</v>
      </c>
      <c r="Z22" s="90">
        <f t="shared" si="8"/>
        <v>1</v>
      </c>
      <c r="AA22" s="90">
        <f t="shared" si="8"/>
        <v>0</v>
      </c>
      <c r="AB22" s="90">
        <f t="shared" si="8"/>
        <v>1</v>
      </c>
      <c r="AC22" s="90">
        <f t="shared" si="8"/>
        <v>1</v>
      </c>
      <c r="AD22" s="90">
        <f t="shared" si="8"/>
        <v>1</v>
      </c>
      <c r="AE22" s="90">
        <f t="shared" si="8"/>
        <v>1</v>
      </c>
      <c r="AF22" s="90">
        <f t="shared" ref="AF22:AH22" si="9">COUNTIFS(AF$6:AF$13,"D")+COUNTIFS(AF$6:AF$13,"DG")</f>
        <v>1</v>
      </c>
      <c r="AG22" s="90">
        <f t="shared" si="9"/>
        <v>1</v>
      </c>
      <c r="AH22" s="90">
        <f t="shared" si="9"/>
        <v>1</v>
      </c>
    </row>
    <row r="23" spans="2:34" x14ac:dyDescent="0.25">
      <c r="C23" s="21" t="s">
        <v>7</v>
      </c>
      <c r="D23" s="92">
        <f t="shared" ref="D23:AE23" si="10">COUNTIFS(D$6:D$13,"L")+COUNTIFS(D$6:D$13,"LG")</f>
        <v>2</v>
      </c>
      <c r="E23" s="92">
        <f t="shared" si="10"/>
        <v>2</v>
      </c>
      <c r="F23" s="92">
        <f t="shared" si="10"/>
        <v>2</v>
      </c>
      <c r="G23" s="92">
        <f t="shared" si="10"/>
        <v>4</v>
      </c>
      <c r="H23" s="92">
        <f t="shared" si="10"/>
        <v>4</v>
      </c>
      <c r="I23" s="92">
        <f t="shared" si="10"/>
        <v>2</v>
      </c>
      <c r="J23" s="92">
        <f t="shared" si="10"/>
        <v>2</v>
      </c>
      <c r="K23" s="92">
        <f t="shared" si="10"/>
        <v>2</v>
      </c>
      <c r="L23" s="92">
        <f t="shared" si="10"/>
        <v>2</v>
      </c>
      <c r="M23" s="92">
        <f t="shared" si="10"/>
        <v>2</v>
      </c>
      <c r="N23" s="92">
        <f t="shared" si="10"/>
        <v>3</v>
      </c>
      <c r="O23" s="92">
        <f t="shared" si="10"/>
        <v>3</v>
      </c>
      <c r="P23" s="92">
        <f t="shared" si="10"/>
        <v>3</v>
      </c>
      <c r="Q23" s="92">
        <f t="shared" si="10"/>
        <v>2</v>
      </c>
      <c r="R23" s="92">
        <f t="shared" si="10"/>
        <v>1</v>
      </c>
      <c r="S23" s="92">
        <f t="shared" si="10"/>
        <v>1</v>
      </c>
      <c r="T23" s="92">
        <f t="shared" si="10"/>
        <v>1</v>
      </c>
      <c r="U23" s="92">
        <f t="shared" si="10"/>
        <v>4</v>
      </c>
      <c r="V23" s="92">
        <f t="shared" si="10"/>
        <v>4</v>
      </c>
      <c r="W23" s="92">
        <f t="shared" si="10"/>
        <v>2</v>
      </c>
      <c r="X23" s="92">
        <f t="shared" si="10"/>
        <v>2</v>
      </c>
      <c r="Y23" s="92">
        <f t="shared" si="10"/>
        <v>2</v>
      </c>
      <c r="Z23" s="92">
        <f t="shared" si="10"/>
        <v>2</v>
      </c>
      <c r="AA23" s="92">
        <f t="shared" si="10"/>
        <v>2</v>
      </c>
      <c r="AB23" s="92">
        <f t="shared" si="10"/>
        <v>4</v>
      </c>
      <c r="AC23" s="92">
        <f t="shared" si="10"/>
        <v>4</v>
      </c>
      <c r="AD23" s="92">
        <f t="shared" si="10"/>
        <v>2</v>
      </c>
      <c r="AE23" s="92">
        <f t="shared" si="10"/>
        <v>1</v>
      </c>
      <c r="AF23" s="92">
        <f t="shared" ref="AF23:AH23" si="11">COUNTIFS(AF$6:AF$13,"L")+COUNTIFS(AF$6:AF$13,"LG")</f>
        <v>2</v>
      </c>
      <c r="AG23" s="92">
        <f t="shared" si="11"/>
        <v>2</v>
      </c>
      <c r="AH23" s="92">
        <f t="shared" si="11"/>
        <v>2</v>
      </c>
    </row>
    <row r="24" spans="2:34" x14ac:dyDescent="0.25">
      <c r="C24" s="21" t="s">
        <v>4</v>
      </c>
      <c r="D24" s="94">
        <f t="shared" ref="D24:AE24" si="12">COUNTIFS(D$6:D$13,"V")</f>
        <v>0</v>
      </c>
      <c r="E24" s="94">
        <f t="shared" si="12"/>
        <v>0</v>
      </c>
      <c r="F24" s="94">
        <f t="shared" si="12"/>
        <v>1</v>
      </c>
      <c r="G24" s="94">
        <f t="shared" si="12"/>
        <v>0</v>
      </c>
      <c r="H24" s="94">
        <f t="shared" si="12"/>
        <v>0</v>
      </c>
      <c r="I24" s="94">
        <f t="shared" si="12"/>
        <v>1</v>
      </c>
      <c r="J24" s="94">
        <f t="shared" si="12"/>
        <v>1</v>
      </c>
      <c r="K24" s="94">
        <f t="shared" si="12"/>
        <v>0</v>
      </c>
      <c r="L24" s="94">
        <f t="shared" si="12"/>
        <v>0</v>
      </c>
      <c r="M24" s="94">
        <f t="shared" si="12"/>
        <v>0</v>
      </c>
      <c r="N24" s="94">
        <f t="shared" si="12"/>
        <v>0</v>
      </c>
      <c r="O24" s="94">
        <f t="shared" si="12"/>
        <v>0</v>
      </c>
      <c r="P24" s="94">
        <f t="shared" si="12"/>
        <v>0</v>
      </c>
      <c r="Q24" s="94">
        <f t="shared" si="12"/>
        <v>0</v>
      </c>
      <c r="R24" s="94">
        <f t="shared" si="12"/>
        <v>0</v>
      </c>
      <c r="S24" s="94">
        <f t="shared" si="12"/>
        <v>0</v>
      </c>
      <c r="T24" s="94">
        <f t="shared" si="12"/>
        <v>0</v>
      </c>
      <c r="U24" s="94">
        <f t="shared" si="12"/>
        <v>0</v>
      </c>
      <c r="V24" s="94">
        <f t="shared" si="12"/>
        <v>0</v>
      </c>
      <c r="W24" s="94">
        <f t="shared" si="12"/>
        <v>0</v>
      </c>
      <c r="X24" s="94">
        <f t="shared" si="12"/>
        <v>0</v>
      </c>
      <c r="Y24" s="94">
        <f t="shared" si="12"/>
        <v>0</v>
      </c>
      <c r="Z24" s="94">
        <f t="shared" si="12"/>
        <v>0</v>
      </c>
      <c r="AA24" s="94">
        <f t="shared" si="12"/>
        <v>0</v>
      </c>
      <c r="AB24" s="94">
        <f t="shared" si="12"/>
        <v>0</v>
      </c>
      <c r="AC24" s="94">
        <f t="shared" si="12"/>
        <v>0</v>
      </c>
      <c r="AD24" s="94">
        <f t="shared" si="12"/>
        <v>0</v>
      </c>
      <c r="AE24" s="94">
        <f t="shared" si="12"/>
        <v>0</v>
      </c>
      <c r="AF24" s="94">
        <f t="shared" ref="AF24:AH24" si="13">COUNTIFS(AF$6:AF$13,"V")</f>
        <v>0</v>
      </c>
      <c r="AG24" s="94">
        <f t="shared" si="13"/>
        <v>0</v>
      </c>
      <c r="AH24" s="94">
        <f t="shared" si="13"/>
        <v>1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108">
        <f>8.33*(COUNTIFS(I29:O29,"&lt;&gt;"&amp;"L",I29:O29,"&lt;&gt;"&amp;"D"))+8*(COUNTIFS(I29:O29,"="&amp;"D"))</f>
        <v>57.65</v>
      </c>
      <c r="S29" s="110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108">
        <f t="shared" ref="R30:R36" si="14">8.33*(COUNTIFS(I30:O30,"&lt;&gt;"&amp;"L",I30:O30,"&lt;&gt;"&amp;"D"))+8*(COUNTIFS(I30:O30,"="&amp;"D"))</f>
        <v>24.990000000000002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108">
        <f t="shared" si="14"/>
        <v>33.32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108">
        <f t="shared" si="14"/>
        <v>41.32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108">
        <f t="shared" si="14"/>
        <v>24.990000000000002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108">
        <f t="shared" si="14"/>
        <v>32.99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108">
        <f t="shared" si="14"/>
        <v>41.65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8">
        <f t="shared" si="14"/>
        <v>57.32</v>
      </c>
      <c r="S36" s="111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15">COUNTIFS(I29:I36,"M")</f>
        <v>2</v>
      </c>
      <c r="J39" s="61">
        <f t="shared" si="15"/>
        <v>2</v>
      </c>
      <c r="K39" s="61">
        <f t="shared" si="15"/>
        <v>2</v>
      </c>
      <c r="L39" s="61">
        <f t="shared" si="15"/>
        <v>2</v>
      </c>
      <c r="M39" s="61">
        <f t="shared" si="15"/>
        <v>2</v>
      </c>
      <c r="N39" s="61">
        <f t="shared" si="15"/>
        <v>1</v>
      </c>
      <c r="O39" s="99">
        <f t="shared" si="15"/>
        <v>1</v>
      </c>
      <c r="P39" s="10"/>
      <c r="Q39" s="10"/>
      <c r="R39" s="1112">
        <f>SUM(I39:O39)</f>
        <v>12</v>
      </c>
      <c r="S39" s="1113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6">COUNTIFS(I29:I36,"T")</f>
        <v>2</v>
      </c>
      <c r="J40" s="10">
        <f t="shared" si="16"/>
        <v>2</v>
      </c>
      <c r="K40" s="10">
        <f t="shared" si="16"/>
        <v>2</v>
      </c>
      <c r="L40" s="10">
        <f t="shared" si="16"/>
        <v>2</v>
      </c>
      <c r="M40" s="10">
        <f t="shared" si="16"/>
        <v>2</v>
      </c>
      <c r="N40" s="10">
        <f t="shared" si="16"/>
        <v>1</v>
      </c>
      <c r="O40" s="100">
        <f t="shared" si="16"/>
        <v>1</v>
      </c>
      <c r="P40" s="10"/>
      <c r="Q40" s="10"/>
      <c r="R40" s="1114">
        <f t="shared" ref="R40:R43" si="17">SUM(I40:O40)</f>
        <v>12</v>
      </c>
      <c r="S40" s="111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8">COUNTIFS(I29:I36,"N")</f>
        <v>1</v>
      </c>
      <c r="J41" s="10">
        <f t="shared" si="18"/>
        <v>1</v>
      </c>
      <c r="K41" s="10">
        <f t="shared" si="18"/>
        <v>1</v>
      </c>
      <c r="L41" s="10">
        <f t="shared" si="18"/>
        <v>1</v>
      </c>
      <c r="M41" s="10">
        <f t="shared" si="18"/>
        <v>1</v>
      </c>
      <c r="N41" s="10">
        <f t="shared" si="18"/>
        <v>1</v>
      </c>
      <c r="O41" s="100">
        <f t="shared" si="18"/>
        <v>1</v>
      </c>
      <c r="P41" s="10"/>
      <c r="Q41" s="10"/>
      <c r="R41" s="1114">
        <f t="shared" si="17"/>
        <v>7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9">COUNTIFS(I29:I36,"D")</f>
        <v>1</v>
      </c>
      <c r="J42" s="10">
        <f t="shared" si="19"/>
        <v>1</v>
      </c>
      <c r="K42" s="10">
        <f t="shared" si="19"/>
        <v>1</v>
      </c>
      <c r="L42" s="10">
        <f t="shared" si="19"/>
        <v>1</v>
      </c>
      <c r="M42" s="10">
        <f t="shared" si="19"/>
        <v>1</v>
      </c>
      <c r="N42" s="10">
        <f t="shared" si="19"/>
        <v>1</v>
      </c>
      <c r="O42" s="100">
        <f t="shared" si="19"/>
        <v>1</v>
      </c>
      <c r="P42" s="10"/>
      <c r="Q42" s="10"/>
      <c r="R42" s="1114">
        <f t="shared" si="17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20">COUNTIFS(I29:I36,"L")</f>
        <v>2</v>
      </c>
      <c r="J43" s="62">
        <f t="shared" si="20"/>
        <v>2</v>
      </c>
      <c r="K43" s="62">
        <f t="shared" si="20"/>
        <v>2</v>
      </c>
      <c r="L43" s="62">
        <f t="shared" si="20"/>
        <v>2</v>
      </c>
      <c r="M43" s="62">
        <f t="shared" si="20"/>
        <v>2</v>
      </c>
      <c r="N43" s="62">
        <f t="shared" si="20"/>
        <v>4</v>
      </c>
      <c r="O43" s="101">
        <f t="shared" si="20"/>
        <v>4</v>
      </c>
      <c r="P43" s="10"/>
      <c r="Q43" s="10"/>
      <c r="R43" s="1116">
        <f t="shared" si="17"/>
        <v>18</v>
      </c>
      <c r="S43" s="111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31:S31"/>
    <mergeCell ref="D1:I1"/>
    <mergeCell ref="D3:AG3"/>
    <mergeCell ref="B4:B5"/>
    <mergeCell ref="R29:S29"/>
    <mergeCell ref="R30:S30"/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</mergeCells>
  <phoneticPr fontId="5" type="noConversion"/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8C54-A96F-48A3-9563-3F93F4F87416}">
  <sheetPr>
    <tabColor theme="6" tint="0.79998168889431442"/>
  </sheetPr>
  <dimension ref="B1:AG44"/>
  <sheetViews>
    <sheetView showGridLines="0" zoomScale="115" zoomScaleNormal="115" workbookViewId="0">
      <pane xSplit="3" ySplit="5" topLeftCell="Y9" activePane="bottomRight" state="frozen"/>
      <selection pane="topRight" activeCell="D1" sqref="D1"/>
      <selection pane="bottomLeft" activeCell="A6" sqref="A6"/>
      <selection pane="bottomRight" activeCell="Y9" sqref="Y9:Z9"/>
    </sheetView>
  </sheetViews>
  <sheetFormatPr baseColWidth="10" defaultColWidth="11.453125" defaultRowHeight="12.5" x14ac:dyDescent="0.25"/>
  <cols>
    <col min="1" max="1" width="19.7265625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15.7265625" bestFit="1" customWidth="1"/>
    <col min="35" max="35" width="14.7265625" bestFit="1" customWidth="1"/>
  </cols>
  <sheetData>
    <row r="1" spans="2:33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3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2:33" ht="10.5" customHeight="1" x14ac:dyDescent="0.3">
      <c r="B3" s="1"/>
      <c r="C3" s="7"/>
      <c r="D3" s="1120" t="s">
        <v>72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</row>
    <row r="4" spans="2:33" ht="11.25" customHeight="1" x14ac:dyDescent="0.25">
      <c r="B4" s="1100" t="s">
        <v>3</v>
      </c>
      <c r="C4" s="8"/>
      <c r="D4" s="16" t="s">
        <v>5</v>
      </c>
      <c r="E4" s="16" t="s">
        <v>6</v>
      </c>
      <c r="F4" s="15" t="s">
        <v>7</v>
      </c>
      <c r="G4" s="15" t="s">
        <v>8</v>
      </c>
      <c r="H4" s="15" t="s">
        <v>9</v>
      </c>
      <c r="I4" s="15" t="s">
        <v>10</v>
      </c>
      <c r="J4" s="15" t="s">
        <v>4</v>
      </c>
      <c r="K4" s="16" t="s">
        <v>5</v>
      </c>
      <c r="L4" s="16" t="s">
        <v>6</v>
      </c>
      <c r="M4" s="15" t="s">
        <v>7</v>
      </c>
      <c r="N4" s="15" t="s">
        <v>8</v>
      </c>
      <c r="O4" s="15" t="s">
        <v>9</v>
      </c>
      <c r="P4" s="15" t="s">
        <v>10</v>
      </c>
      <c r="Q4" s="15" t="s">
        <v>4</v>
      </c>
      <c r="R4" s="16" t="s">
        <v>5</v>
      </c>
      <c r="S4" s="16" t="s">
        <v>6</v>
      </c>
      <c r="T4" s="15" t="s">
        <v>7</v>
      </c>
      <c r="U4" s="15" t="s">
        <v>8</v>
      </c>
      <c r="V4" s="15" t="s">
        <v>9</v>
      </c>
      <c r="W4" s="15" t="s">
        <v>10</v>
      </c>
      <c r="X4" s="15" t="s">
        <v>4</v>
      </c>
      <c r="Y4" s="16" t="s">
        <v>5</v>
      </c>
      <c r="Z4" s="16" t="s">
        <v>6</v>
      </c>
      <c r="AA4" s="15" t="s">
        <v>7</v>
      </c>
      <c r="AB4" s="15" t="s">
        <v>8</v>
      </c>
      <c r="AC4" s="15" t="s">
        <v>9</v>
      </c>
      <c r="AD4" s="15" t="s">
        <v>10</v>
      </c>
      <c r="AE4" s="15" t="s">
        <v>4</v>
      </c>
      <c r="AF4" s="16" t="s">
        <v>5</v>
      </c>
      <c r="AG4" s="16" t="s">
        <v>6</v>
      </c>
    </row>
    <row r="5" spans="2:33" ht="13" thickBot="1" x14ac:dyDescent="0.3">
      <c r="B5" s="1101"/>
      <c r="C5" s="9"/>
      <c r="D5" s="34">
        <v>1</v>
      </c>
      <c r="E5" s="34">
        <v>2</v>
      </c>
      <c r="F5" s="34">
        <v>3</v>
      </c>
      <c r="G5" s="34">
        <v>4</v>
      </c>
      <c r="H5" s="34">
        <v>5</v>
      </c>
      <c r="I5" s="34">
        <v>6</v>
      </c>
      <c r="J5" s="34">
        <v>7</v>
      </c>
      <c r="K5" s="34">
        <v>8</v>
      </c>
      <c r="L5" s="34">
        <v>9</v>
      </c>
      <c r="M5" s="34">
        <v>10</v>
      </c>
      <c r="N5" s="34">
        <v>11</v>
      </c>
      <c r="O5" s="34">
        <v>12</v>
      </c>
      <c r="P5" s="34">
        <v>13</v>
      </c>
      <c r="Q5" s="34">
        <v>14</v>
      </c>
      <c r="R5" s="34">
        <v>15</v>
      </c>
      <c r="S5" s="34">
        <v>16</v>
      </c>
      <c r="T5" s="34">
        <v>17</v>
      </c>
      <c r="U5" s="34">
        <v>18</v>
      </c>
      <c r="V5" s="34">
        <v>19</v>
      </c>
      <c r="W5" s="34">
        <v>20</v>
      </c>
      <c r="X5" s="34">
        <v>21</v>
      </c>
      <c r="Y5" s="34">
        <v>22</v>
      </c>
      <c r="Z5" s="34">
        <v>23</v>
      </c>
      <c r="AA5" s="34">
        <v>24</v>
      </c>
      <c r="AB5" s="34">
        <v>25</v>
      </c>
      <c r="AC5" s="34">
        <v>26</v>
      </c>
      <c r="AD5" s="34">
        <v>27</v>
      </c>
      <c r="AE5" s="34">
        <v>28</v>
      </c>
      <c r="AF5" s="34">
        <v>29</v>
      </c>
      <c r="AG5" s="34">
        <v>30</v>
      </c>
    </row>
    <row r="6" spans="2:33" ht="15" customHeight="1" x14ac:dyDescent="0.25">
      <c r="B6" s="55" t="s">
        <v>17</v>
      </c>
      <c r="C6" s="10" t="s">
        <v>13</v>
      </c>
      <c r="D6" s="70" t="s">
        <v>6</v>
      </c>
      <c r="E6" s="71" t="s">
        <v>6</v>
      </c>
      <c r="F6" s="69" t="s">
        <v>7</v>
      </c>
      <c r="G6" s="69" t="s">
        <v>7</v>
      </c>
      <c r="H6" s="69" t="s">
        <v>8</v>
      </c>
      <c r="I6" s="69" t="s">
        <v>8</v>
      </c>
      <c r="J6" s="69" t="s">
        <v>8</v>
      </c>
      <c r="K6" s="115" t="s">
        <v>23</v>
      </c>
      <c r="L6" s="115" t="s">
        <v>23</v>
      </c>
      <c r="M6" s="115" t="s">
        <v>16</v>
      </c>
      <c r="N6" s="115" t="s">
        <v>16</v>
      </c>
      <c r="O6" s="115" t="s">
        <v>23</v>
      </c>
      <c r="P6" s="115" t="s">
        <v>23</v>
      </c>
      <c r="Q6" s="115" t="s">
        <v>23</v>
      </c>
      <c r="R6" s="115" t="s">
        <v>16</v>
      </c>
      <c r="S6" s="115" t="s">
        <v>16</v>
      </c>
      <c r="T6" s="115" t="s">
        <v>22</v>
      </c>
      <c r="U6" s="115" t="s">
        <v>22</v>
      </c>
      <c r="V6" s="115" t="s">
        <v>22</v>
      </c>
      <c r="W6" s="115" t="s">
        <v>22</v>
      </c>
      <c r="X6" s="115" t="s">
        <v>53</v>
      </c>
      <c r="Y6" s="70" t="s">
        <v>7</v>
      </c>
      <c r="Z6" s="71" t="s">
        <v>7</v>
      </c>
      <c r="AA6" s="69" t="s">
        <v>8</v>
      </c>
      <c r="AB6" s="69" t="s">
        <v>8</v>
      </c>
      <c r="AC6" s="69" t="s">
        <v>8</v>
      </c>
      <c r="AD6" s="69" t="s">
        <v>8</v>
      </c>
      <c r="AE6" s="69" t="s">
        <v>8</v>
      </c>
      <c r="AF6" s="70" t="s">
        <v>6</v>
      </c>
      <c r="AG6" s="71" t="s">
        <v>6</v>
      </c>
    </row>
    <row r="7" spans="2:33" ht="15" customHeight="1" thickBot="1" x14ac:dyDescent="0.3">
      <c r="B7" s="55" t="s">
        <v>73</v>
      </c>
      <c r="C7" s="10" t="s">
        <v>18</v>
      </c>
      <c r="D7" s="70" t="s">
        <v>7</v>
      </c>
      <c r="E7" s="71" t="s">
        <v>7</v>
      </c>
      <c r="F7" s="69" t="s">
        <v>8</v>
      </c>
      <c r="G7" s="69" t="s">
        <v>8</v>
      </c>
      <c r="H7" s="69" t="s">
        <v>7</v>
      </c>
      <c r="I7" s="69" t="s">
        <v>7</v>
      </c>
      <c r="J7" s="69" t="s">
        <v>7</v>
      </c>
      <c r="K7" s="69" t="s">
        <v>8</v>
      </c>
      <c r="L7" s="69" t="s">
        <v>8</v>
      </c>
      <c r="M7" s="69" t="s">
        <v>14</v>
      </c>
      <c r="N7" s="69" t="s">
        <v>14</v>
      </c>
      <c r="O7" s="69" t="s">
        <v>14</v>
      </c>
      <c r="P7" s="69" t="s">
        <v>14</v>
      </c>
      <c r="Q7" s="113" t="s">
        <v>6</v>
      </c>
      <c r="R7" s="70" t="s">
        <v>7</v>
      </c>
      <c r="S7" s="71" t="s">
        <v>7</v>
      </c>
      <c r="T7" s="69" t="s">
        <v>8</v>
      </c>
      <c r="U7" s="69" t="s">
        <v>8</v>
      </c>
      <c r="V7" s="69" t="s">
        <v>8</v>
      </c>
      <c r="W7" s="69" t="s">
        <v>8</v>
      </c>
      <c r="X7" s="69" t="s">
        <v>8</v>
      </c>
      <c r="Y7" s="77" t="s">
        <v>8</v>
      </c>
      <c r="Z7" s="77" t="s">
        <v>8</v>
      </c>
      <c r="AA7" s="69" t="s">
        <v>7</v>
      </c>
      <c r="AB7" s="69" t="s">
        <v>7</v>
      </c>
      <c r="AC7" s="69" t="s">
        <v>8</v>
      </c>
      <c r="AD7" s="69" t="s">
        <v>8</v>
      </c>
      <c r="AE7" s="69" t="s">
        <v>8</v>
      </c>
      <c r="AF7" s="70" t="s">
        <v>7</v>
      </c>
      <c r="AG7" s="71" t="s">
        <v>7</v>
      </c>
    </row>
    <row r="8" spans="2:33" ht="15" customHeight="1" x14ac:dyDescent="0.25">
      <c r="B8" s="55" t="s">
        <v>20</v>
      </c>
      <c r="C8" s="10" t="s">
        <v>21</v>
      </c>
      <c r="D8" s="115" t="s">
        <v>16</v>
      </c>
      <c r="E8" s="115" t="s">
        <v>16</v>
      </c>
      <c r="F8" s="115" t="s">
        <v>22</v>
      </c>
      <c r="G8" s="115" t="s">
        <v>22</v>
      </c>
      <c r="H8" s="115" t="s">
        <v>22</v>
      </c>
      <c r="I8" s="115" t="s">
        <v>22</v>
      </c>
      <c r="J8" s="115" t="s">
        <v>53</v>
      </c>
      <c r="K8" s="70" t="s">
        <v>7</v>
      </c>
      <c r="L8" s="122" t="s">
        <v>7</v>
      </c>
      <c r="M8" s="114" t="s">
        <v>4</v>
      </c>
      <c r="N8" s="114" t="s">
        <v>4</v>
      </c>
      <c r="O8" s="114" t="s">
        <v>4</v>
      </c>
      <c r="P8" s="114" t="s">
        <v>4</v>
      </c>
      <c r="Q8" s="114" t="s">
        <v>4</v>
      </c>
      <c r="R8" s="70" t="s">
        <v>6</v>
      </c>
      <c r="S8" s="71" t="s">
        <v>6</v>
      </c>
      <c r="T8" s="69" t="s">
        <v>7</v>
      </c>
      <c r="U8" s="69" t="s">
        <v>7</v>
      </c>
      <c r="V8" s="69" t="s">
        <v>8</v>
      </c>
      <c r="W8" s="69" t="s">
        <v>8</v>
      </c>
      <c r="X8" s="69" t="s">
        <v>8</v>
      </c>
      <c r="Y8" s="115" t="s">
        <v>23</v>
      </c>
      <c r="Z8" s="115" t="s">
        <v>23</v>
      </c>
      <c r="AA8" s="115" t="s">
        <v>16</v>
      </c>
      <c r="AB8" s="115" t="s">
        <v>16</v>
      </c>
      <c r="AC8" s="115" t="s">
        <v>23</v>
      </c>
      <c r="AD8" s="115" t="s">
        <v>23</v>
      </c>
      <c r="AE8" s="115" t="s">
        <v>23</v>
      </c>
      <c r="AF8" s="115" t="s">
        <v>16</v>
      </c>
      <c r="AG8" s="115" t="s">
        <v>16</v>
      </c>
    </row>
    <row r="9" spans="2:33" ht="15" customHeight="1" thickBot="1" x14ac:dyDescent="0.3">
      <c r="B9" s="55" t="s">
        <v>66</v>
      </c>
      <c r="C9" s="10" t="s">
        <v>26</v>
      </c>
      <c r="D9" s="70" t="s">
        <v>7</v>
      </c>
      <c r="E9" s="71" t="s">
        <v>7</v>
      </c>
      <c r="F9" s="69" t="s">
        <v>8</v>
      </c>
      <c r="G9" s="69" t="s">
        <v>8</v>
      </c>
      <c r="H9" s="69" t="s">
        <v>8</v>
      </c>
      <c r="I9" s="69" t="s">
        <v>8</v>
      </c>
      <c r="J9" s="69" t="s">
        <v>8</v>
      </c>
      <c r="K9" s="70" t="s">
        <v>6</v>
      </c>
      <c r="L9" s="71" t="s">
        <v>6</v>
      </c>
      <c r="M9" s="69" t="s">
        <v>7</v>
      </c>
      <c r="N9" s="69" t="s">
        <v>7</v>
      </c>
      <c r="O9" s="69" t="s">
        <v>8</v>
      </c>
      <c r="P9" s="69" t="s">
        <v>8</v>
      </c>
      <c r="Q9" s="69" t="s">
        <v>8</v>
      </c>
      <c r="R9" s="70" t="s">
        <v>7</v>
      </c>
      <c r="S9" s="71" t="s">
        <v>7</v>
      </c>
      <c r="T9" s="69" t="s">
        <v>8</v>
      </c>
      <c r="U9" s="69" t="s">
        <v>8</v>
      </c>
      <c r="V9" s="69" t="s">
        <v>7</v>
      </c>
      <c r="W9" s="69" t="s">
        <v>7</v>
      </c>
      <c r="X9" s="69" t="s">
        <v>7</v>
      </c>
      <c r="Y9" s="119" t="s">
        <v>6</v>
      </c>
      <c r="Z9" s="119" t="s">
        <v>6</v>
      </c>
      <c r="AA9" s="114" t="s">
        <v>4</v>
      </c>
      <c r="AB9" s="69" t="s">
        <v>14</v>
      </c>
      <c r="AC9" s="69" t="s">
        <v>14</v>
      </c>
      <c r="AD9" s="69" t="s">
        <v>14</v>
      </c>
      <c r="AE9" s="69" t="s">
        <v>6</v>
      </c>
      <c r="AF9" s="70" t="s">
        <v>7</v>
      </c>
      <c r="AG9" s="71" t="s">
        <v>7</v>
      </c>
    </row>
    <row r="10" spans="2:33" ht="15" customHeight="1" thickBot="1" x14ac:dyDescent="0.3">
      <c r="B10" s="55" t="s">
        <v>31</v>
      </c>
      <c r="C10" s="10" t="s">
        <v>28</v>
      </c>
      <c r="D10" s="111" t="s">
        <v>14</v>
      </c>
      <c r="E10" s="111" t="s">
        <v>14</v>
      </c>
      <c r="F10" s="112" t="s">
        <v>19</v>
      </c>
      <c r="G10" s="112" t="s">
        <v>19</v>
      </c>
      <c r="H10" s="112" t="s">
        <v>19</v>
      </c>
      <c r="I10" s="113" t="s">
        <v>6</v>
      </c>
      <c r="J10" s="110" t="s">
        <v>7</v>
      </c>
      <c r="K10" s="110" t="s">
        <v>7</v>
      </c>
      <c r="L10" s="119" t="s">
        <v>14</v>
      </c>
      <c r="M10" s="124" t="s">
        <v>6</v>
      </c>
      <c r="N10" s="124" t="s">
        <v>6</v>
      </c>
      <c r="O10" s="124" t="s">
        <v>6</v>
      </c>
      <c r="P10" s="124" t="s">
        <v>19</v>
      </c>
      <c r="Q10" s="124" t="s">
        <v>19</v>
      </c>
      <c r="R10" s="124" t="s">
        <v>19</v>
      </c>
      <c r="S10" s="124" t="s">
        <v>19</v>
      </c>
      <c r="T10" s="113" t="s">
        <v>6</v>
      </c>
      <c r="U10" s="113" t="s">
        <v>6</v>
      </c>
      <c r="V10" s="113" t="s">
        <v>6</v>
      </c>
      <c r="W10" s="112" t="s">
        <v>19</v>
      </c>
      <c r="X10" s="112" t="s">
        <v>19</v>
      </c>
      <c r="Y10" s="119" t="s">
        <v>7</v>
      </c>
      <c r="Z10" s="119" t="s">
        <v>7</v>
      </c>
      <c r="AA10" s="110" t="s">
        <v>7</v>
      </c>
      <c r="AB10" s="110" t="s">
        <v>7</v>
      </c>
      <c r="AC10" s="110" t="s">
        <v>7</v>
      </c>
      <c r="AD10" s="119" t="s">
        <v>19</v>
      </c>
      <c r="AE10" s="121" t="s">
        <v>4</v>
      </c>
      <c r="AF10" s="119" t="s">
        <v>19</v>
      </c>
      <c r="AG10" s="119" t="s">
        <v>19</v>
      </c>
    </row>
    <row r="11" spans="2:33" ht="35.15" customHeight="1" thickBot="1" x14ac:dyDescent="0.3">
      <c r="B11" s="123" t="s">
        <v>74</v>
      </c>
      <c r="C11" s="10" t="s">
        <v>61</v>
      </c>
      <c r="D11" s="110" t="s">
        <v>7</v>
      </c>
      <c r="E11" s="110" t="s">
        <v>7</v>
      </c>
      <c r="F11" s="111" t="s">
        <v>14</v>
      </c>
      <c r="G11" s="111" t="s">
        <v>14</v>
      </c>
      <c r="H11" s="111" t="s">
        <v>14</v>
      </c>
      <c r="I11" s="111" t="s">
        <v>14</v>
      </c>
      <c r="J11" s="111" t="s">
        <v>14</v>
      </c>
      <c r="K11" s="110" t="s">
        <v>7</v>
      </c>
      <c r="L11" s="110" t="s">
        <v>7</v>
      </c>
      <c r="M11" s="113" t="s">
        <v>6</v>
      </c>
      <c r="N11" s="113" t="s">
        <v>6</v>
      </c>
      <c r="O11" s="113" t="s">
        <v>6</v>
      </c>
      <c r="P11" s="112" t="s">
        <v>19</v>
      </c>
      <c r="Q11" s="114" t="s">
        <v>4</v>
      </c>
      <c r="R11" s="114" t="s">
        <v>4</v>
      </c>
      <c r="S11" s="114" t="s">
        <v>4</v>
      </c>
      <c r="T11" s="114" t="s">
        <v>4</v>
      </c>
      <c r="U11" s="114" t="s">
        <v>4</v>
      </c>
      <c r="V11" s="110" t="s">
        <v>7</v>
      </c>
      <c r="W11" s="110" t="s">
        <v>7</v>
      </c>
      <c r="X11" s="111" t="s">
        <v>14</v>
      </c>
      <c r="Y11" s="111" t="s">
        <v>14</v>
      </c>
      <c r="Z11" s="111" t="s">
        <v>14</v>
      </c>
      <c r="AA11" s="112" t="s">
        <v>19</v>
      </c>
      <c r="AB11" s="112" t="s">
        <v>19</v>
      </c>
      <c r="AC11" s="112" t="s">
        <v>19</v>
      </c>
      <c r="AD11" s="113" t="s">
        <v>6</v>
      </c>
      <c r="AE11" s="110" t="s">
        <v>7</v>
      </c>
      <c r="AF11" s="110" t="s">
        <v>7</v>
      </c>
      <c r="AG11" s="110" t="s">
        <v>7</v>
      </c>
    </row>
    <row r="12" spans="2:33" ht="35.15" customHeight="1" thickBot="1" x14ac:dyDescent="0.3">
      <c r="B12" s="123" t="s">
        <v>75</v>
      </c>
      <c r="C12" s="10" t="s">
        <v>61</v>
      </c>
      <c r="D12" s="110" t="s">
        <v>7</v>
      </c>
      <c r="E12" s="110" t="s">
        <v>7</v>
      </c>
      <c r="F12" s="111" t="s">
        <v>14</v>
      </c>
      <c r="G12" s="111" t="s">
        <v>14</v>
      </c>
      <c r="H12" s="111" t="s">
        <v>14</v>
      </c>
      <c r="I12" s="111" t="s">
        <v>14</v>
      </c>
      <c r="J12" s="111" t="s">
        <v>14</v>
      </c>
      <c r="K12" s="110" t="s">
        <v>7</v>
      </c>
      <c r="L12" s="110" t="s">
        <v>7</v>
      </c>
      <c r="M12" s="124" t="s">
        <v>14</v>
      </c>
      <c r="N12" s="124" t="s">
        <v>14</v>
      </c>
      <c r="O12" s="124" t="s">
        <v>14</v>
      </c>
      <c r="P12" s="124" t="s">
        <v>14</v>
      </c>
      <c r="Q12" s="124" t="s">
        <v>14</v>
      </c>
      <c r="R12" s="124" t="s">
        <v>7</v>
      </c>
      <c r="S12" s="124" t="s">
        <v>7</v>
      </c>
      <c r="T12" s="124" t="s">
        <v>14</v>
      </c>
      <c r="U12" s="124" t="s">
        <v>14</v>
      </c>
      <c r="V12" s="110" t="s">
        <v>7</v>
      </c>
      <c r="W12" s="110" t="s">
        <v>7</v>
      </c>
      <c r="X12" s="111" t="s">
        <v>14</v>
      </c>
      <c r="Y12" s="111" t="s">
        <v>14</v>
      </c>
      <c r="Z12" s="111" t="s">
        <v>14</v>
      </c>
      <c r="AA12" s="112" t="s">
        <v>19</v>
      </c>
      <c r="AB12" s="112" t="s">
        <v>19</v>
      </c>
      <c r="AC12" s="112" t="s">
        <v>19</v>
      </c>
      <c r="AD12" s="113" t="s">
        <v>6</v>
      </c>
      <c r="AE12" s="110" t="s">
        <v>7</v>
      </c>
      <c r="AF12" s="110" t="s">
        <v>7</v>
      </c>
      <c r="AG12" s="110" t="s">
        <v>7</v>
      </c>
    </row>
    <row r="13" spans="2:33" ht="15" customHeight="1" thickBot="1" x14ac:dyDescent="0.3">
      <c r="B13" s="55" t="s">
        <v>56</v>
      </c>
      <c r="C13" s="10" t="s">
        <v>34</v>
      </c>
      <c r="D13" s="110" t="s">
        <v>7</v>
      </c>
      <c r="E13" s="110" t="s">
        <v>7</v>
      </c>
      <c r="F13" s="113" t="s">
        <v>6</v>
      </c>
      <c r="G13" s="113" t="s">
        <v>6</v>
      </c>
      <c r="H13" s="113" t="s">
        <v>6</v>
      </c>
      <c r="I13" s="112" t="s">
        <v>19</v>
      </c>
      <c r="J13" s="112" t="s">
        <v>19</v>
      </c>
      <c r="K13" s="112" t="s">
        <v>19</v>
      </c>
      <c r="L13" s="112" t="s">
        <v>19</v>
      </c>
      <c r="M13" s="110" t="s">
        <v>7</v>
      </c>
      <c r="N13" s="110" t="s">
        <v>7</v>
      </c>
      <c r="O13" s="110" t="s">
        <v>7</v>
      </c>
      <c r="P13" s="110" t="s">
        <v>7</v>
      </c>
      <c r="Q13" s="111" t="s">
        <v>14</v>
      </c>
      <c r="R13" s="111" t="s">
        <v>14</v>
      </c>
      <c r="S13" s="111" t="s">
        <v>14</v>
      </c>
      <c r="T13" s="112" t="s">
        <v>19</v>
      </c>
      <c r="U13" s="112" t="s">
        <v>19</v>
      </c>
      <c r="V13" s="112" t="s">
        <v>19</v>
      </c>
      <c r="W13" s="113" t="s">
        <v>6</v>
      </c>
      <c r="X13" s="110" t="s">
        <v>7</v>
      </c>
      <c r="Y13" s="110" t="s">
        <v>7</v>
      </c>
      <c r="Z13" s="110" t="s">
        <v>7</v>
      </c>
      <c r="AA13" s="111" t="s">
        <v>14</v>
      </c>
      <c r="AB13" s="111" t="s">
        <v>14</v>
      </c>
      <c r="AC13" s="111" t="s">
        <v>14</v>
      </c>
      <c r="AD13" s="111" t="s">
        <v>14</v>
      </c>
      <c r="AE13" s="111" t="s">
        <v>14</v>
      </c>
      <c r="AF13" s="110" t="s">
        <v>7</v>
      </c>
      <c r="AG13" s="110" t="s">
        <v>7</v>
      </c>
    </row>
    <row r="14" spans="2:33" ht="15" customHeight="1" thickBot="1" x14ac:dyDescent="0.3">
      <c r="B14" s="55" t="s">
        <v>62</v>
      </c>
      <c r="C14" s="10" t="s">
        <v>63</v>
      </c>
      <c r="D14" s="112" t="s">
        <v>19</v>
      </c>
      <c r="E14" s="112" t="s">
        <v>19</v>
      </c>
      <c r="F14" s="110" t="s">
        <v>7</v>
      </c>
      <c r="G14" s="110" t="s">
        <v>7</v>
      </c>
      <c r="H14" s="110" t="s">
        <v>7</v>
      </c>
      <c r="I14" s="110" t="s">
        <v>7</v>
      </c>
      <c r="J14" s="111" t="s">
        <v>14</v>
      </c>
      <c r="K14" s="111" t="s">
        <v>14</v>
      </c>
      <c r="L14" s="119" t="s">
        <v>7</v>
      </c>
      <c r="M14" s="112" t="s">
        <v>19</v>
      </c>
      <c r="N14" s="112" t="s">
        <v>19</v>
      </c>
      <c r="O14" s="112" t="s">
        <v>19</v>
      </c>
      <c r="P14" s="113" t="s">
        <v>6</v>
      </c>
      <c r="Q14" s="110" t="s">
        <v>7</v>
      </c>
      <c r="R14" s="110" t="s">
        <v>7</v>
      </c>
      <c r="S14" s="110" t="s">
        <v>7</v>
      </c>
      <c r="T14" s="111" t="s">
        <v>14</v>
      </c>
      <c r="U14" s="111" t="s">
        <v>14</v>
      </c>
      <c r="V14" s="111" t="s">
        <v>14</v>
      </c>
      <c r="W14" s="111" t="s">
        <v>14</v>
      </c>
      <c r="X14" s="111" t="s">
        <v>14</v>
      </c>
      <c r="Y14" s="119" t="s">
        <v>19</v>
      </c>
      <c r="Z14" s="119" t="s">
        <v>19</v>
      </c>
      <c r="AA14" s="113" t="s">
        <v>6</v>
      </c>
      <c r="AB14" s="113" t="s">
        <v>6</v>
      </c>
      <c r="AC14" s="113" t="s">
        <v>6</v>
      </c>
      <c r="AD14" s="119" t="s">
        <v>7</v>
      </c>
      <c r="AE14" s="112" t="s">
        <v>19</v>
      </c>
      <c r="AF14" s="111" t="s">
        <v>14</v>
      </c>
      <c r="AG14" s="111" t="s">
        <v>14</v>
      </c>
    </row>
    <row r="15" spans="2:33" ht="16.149999999999999" customHeight="1" x14ac:dyDescent="0.25">
      <c r="B15" s="55" t="s">
        <v>55</v>
      </c>
      <c r="C15" s="10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2:33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3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3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3" ht="11.15" customHeight="1" thickBot="1" x14ac:dyDescent="0.3">
      <c r="B19" s="4"/>
      <c r="C19" s="21" t="s">
        <v>38</v>
      </c>
      <c r="D19" s="53">
        <f t="shared" ref="D19:AE19" si="0">SUM(D20:D23)</f>
        <v>4</v>
      </c>
      <c r="E19" s="53">
        <f t="shared" si="0"/>
        <v>4</v>
      </c>
      <c r="F19" s="53">
        <f t="shared" si="0"/>
        <v>7</v>
      </c>
      <c r="G19" s="53">
        <f t="shared" si="0"/>
        <v>7</v>
      </c>
      <c r="H19" s="53">
        <f t="shared" si="0"/>
        <v>7</v>
      </c>
      <c r="I19" s="53">
        <f t="shared" si="0"/>
        <v>7</v>
      </c>
      <c r="J19" s="53">
        <f t="shared" si="0"/>
        <v>7</v>
      </c>
      <c r="K19" s="53">
        <f t="shared" si="0"/>
        <v>4</v>
      </c>
      <c r="L19" s="53">
        <f t="shared" si="0"/>
        <v>4</v>
      </c>
      <c r="M19" s="53">
        <f t="shared" si="0"/>
        <v>6</v>
      </c>
      <c r="N19" s="53">
        <f t="shared" si="0"/>
        <v>6</v>
      </c>
      <c r="O19" s="53">
        <f t="shared" si="0"/>
        <v>6</v>
      </c>
      <c r="P19" s="53">
        <f t="shared" si="0"/>
        <v>6</v>
      </c>
      <c r="Q19" s="53">
        <f t="shared" si="0"/>
        <v>5</v>
      </c>
      <c r="R19" s="53">
        <f t="shared" si="0"/>
        <v>4</v>
      </c>
      <c r="S19" s="53">
        <f t="shared" si="0"/>
        <v>4</v>
      </c>
      <c r="T19" s="53">
        <f t="shared" si="0"/>
        <v>7</v>
      </c>
      <c r="U19" s="53">
        <f t="shared" si="0"/>
        <v>7</v>
      </c>
      <c r="V19" s="53">
        <f t="shared" si="0"/>
        <v>6</v>
      </c>
      <c r="W19" s="53">
        <f t="shared" si="0"/>
        <v>6</v>
      </c>
      <c r="X19" s="53">
        <f t="shared" si="0"/>
        <v>7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7</v>
      </c>
      <c r="AC19" s="53">
        <f t="shared" si="0"/>
        <v>7</v>
      </c>
      <c r="AD19" s="53">
        <f t="shared" si="0"/>
        <v>7</v>
      </c>
      <c r="AE19" s="53">
        <f t="shared" si="0"/>
        <v>5</v>
      </c>
      <c r="AF19" s="53">
        <f t="shared" ref="AF19:AG19" si="1">SUM(AF20:AF23)</f>
        <v>4</v>
      </c>
      <c r="AG19" s="53">
        <f t="shared" si="1"/>
        <v>4</v>
      </c>
    </row>
    <row r="20" spans="2:33" ht="11.15" customHeight="1" x14ac:dyDescent="0.25">
      <c r="B20" s="4"/>
      <c r="C20" s="52" t="s">
        <v>8</v>
      </c>
      <c r="D20" s="80">
        <f t="shared" ref="D20:AE20" si="2">COUNTIFS(D$6:D$14,"M")+COUNTIFS(D$6:D$14,"MG")</f>
        <v>1</v>
      </c>
      <c r="E20" s="81">
        <f t="shared" si="2"/>
        <v>1</v>
      </c>
      <c r="F20" s="81">
        <f t="shared" si="2"/>
        <v>2</v>
      </c>
      <c r="G20" s="81">
        <f t="shared" si="2"/>
        <v>2</v>
      </c>
      <c r="H20" s="81">
        <f t="shared" si="2"/>
        <v>2</v>
      </c>
      <c r="I20" s="81">
        <f t="shared" si="2"/>
        <v>2</v>
      </c>
      <c r="J20" s="81">
        <f t="shared" si="2"/>
        <v>2</v>
      </c>
      <c r="K20" s="81">
        <f t="shared" si="2"/>
        <v>1</v>
      </c>
      <c r="L20" s="81">
        <f t="shared" si="2"/>
        <v>1</v>
      </c>
      <c r="M20" s="81">
        <f t="shared" si="2"/>
        <v>1</v>
      </c>
      <c r="N20" s="81">
        <f t="shared" si="2"/>
        <v>1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1</v>
      </c>
      <c r="S20" s="81">
        <f t="shared" si="2"/>
        <v>1</v>
      </c>
      <c r="T20" s="81">
        <f t="shared" si="2"/>
        <v>2</v>
      </c>
      <c r="U20" s="81">
        <f t="shared" si="2"/>
        <v>2</v>
      </c>
      <c r="V20" s="81">
        <f t="shared" si="2"/>
        <v>2</v>
      </c>
      <c r="W20" s="81">
        <f t="shared" si="2"/>
        <v>2</v>
      </c>
      <c r="X20" s="81">
        <f t="shared" si="2"/>
        <v>2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 t="shared" si="2"/>
        <v>2</v>
      </c>
      <c r="AE20" s="81">
        <f t="shared" si="2"/>
        <v>2</v>
      </c>
      <c r="AF20" s="81">
        <f t="shared" ref="AF20:AG20" si="3">COUNTIFS(AF$6:AF$14,"M")+COUNTIFS(AF$6:AF$14,"MG")</f>
        <v>1</v>
      </c>
      <c r="AG20" s="81">
        <f t="shared" si="3"/>
        <v>1</v>
      </c>
    </row>
    <row r="21" spans="2:33" ht="11.15" customHeight="1" x14ac:dyDescent="0.25">
      <c r="B21" s="4"/>
      <c r="C21" s="52" t="s">
        <v>14</v>
      </c>
      <c r="D21" s="83">
        <f t="shared" ref="D21:AE21" si="4">COUNTIFS(D$6:D$14,"T")+COUNTIFS(D$6:D$14,"TG")</f>
        <v>1</v>
      </c>
      <c r="E21" s="84">
        <f t="shared" si="4"/>
        <v>1</v>
      </c>
      <c r="F21" s="84">
        <f t="shared" si="4"/>
        <v>3</v>
      </c>
      <c r="G21" s="84">
        <f t="shared" si="4"/>
        <v>3</v>
      </c>
      <c r="H21" s="84">
        <f t="shared" si="4"/>
        <v>3</v>
      </c>
      <c r="I21" s="84">
        <f t="shared" si="4"/>
        <v>3</v>
      </c>
      <c r="J21" s="84">
        <f t="shared" si="4"/>
        <v>3</v>
      </c>
      <c r="K21" s="84">
        <f t="shared" si="4"/>
        <v>1</v>
      </c>
      <c r="L21" s="84">
        <f t="shared" si="4"/>
        <v>1</v>
      </c>
      <c r="M21" s="84">
        <f t="shared" si="4"/>
        <v>2</v>
      </c>
      <c r="N21" s="84">
        <f t="shared" si="4"/>
        <v>2</v>
      </c>
      <c r="O21" s="84">
        <f t="shared" si="4"/>
        <v>2</v>
      </c>
      <c r="P21" s="84">
        <f t="shared" si="4"/>
        <v>2</v>
      </c>
      <c r="Q21" s="84">
        <f t="shared" si="4"/>
        <v>2</v>
      </c>
      <c r="R21" s="84">
        <f t="shared" si="4"/>
        <v>1</v>
      </c>
      <c r="S21" s="84">
        <f t="shared" si="4"/>
        <v>1</v>
      </c>
      <c r="T21" s="84">
        <f t="shared" si="4"/>
        <v>3</v>
      </c>
      <c r="U21" s="84">
        <f t="shared" si="4"/>
        <v>3</v>
      </c>
      <c r="V21" s="84">
        <f t="shared" si="4"/>
        <v>2</v>
      </c>
      <c r="W21" s="84">
        <f t="shared" si="4"/>
        <v>2</v>
      </c>
      <c r="X21" s="84">
        <f t="shared" si="4"/>
        <v>3</v>
      </c>
      <c r="Y21" s="84">
        <f t="shared" si="4"/>
        <v>2</v>
      </c>
      <c r="Z21" s="84">
        <f t="shared" si="4"/>
        <v>2</v>
      </c>
      <c r="AA21" s="84">
        <f t="shared" si="4"/>
        <v>1</v>
      </c>
      <c r="AB21" s="84">
        <f t="shared" si="4"/>
        <v>2</v>
      </c>
      <c r="AC21" s="84">
        <f t="shared" si="4"/>
        <v>2</v>
      </c>
      <c r="AD21" s="84">
        <f t="shared" si="4"/>
        <v>2</v>
      </c>
      <c r="AE21" s="84">
        <f t="shared" si="4"/>
        <v>1</v>
      </c>
      <c r="AF21" s="84">
        <f t="shared" ref="AF21:AG21" si="5">COUNTIFS(AF$6:AF$14,"T")+COUNTIFS(AF$6:AF$14,"TG")</f>
        <v>1</v>
      </c>
      <c r="AG21" s="84">
        <f t="shared" si="5"/>
        <v>1</v>
      </c>
    </row>
    <row r="22" spans="2:33" ht="11.15" customHeight="1" x14ac:dyDescent="0.25">
      <c r="C22" s="52" t="s">
        <v>19</v>
      </c>
      <c r="D22" s="86">
        <f t="shared" ref="D22:AE22" si="6">COUNTIFS(D$6:D$14,"N")+COUNTIFS(D$6:D$14,"NG")</f>
        <v>1</v>
      </c>
      <c r="E22" s="87">
        <f t="shared" si="6"/>
        <v>1</v>
      </c>
      <c r="F22" s="87">
        <f t="shared" si="6"/>
        <v>1</v>
      </c>
      <c r="G22" s="87">
        <f t="shared" si="6"/>
        <v>1</v>
      </c>
      <c r="H22" s="87">
        <f t="shared" si="6"/>
        <v>1</v>
      </c>
      <c r="I22" s="87">
        <f t="shared" si="6"/>
        <v>1</v>
      </c>
      <c r="J22" s="87">
        <f t="shared" si="6"/>
        <v>1</v>
      </c>
      <c r="K22" s="87">
        <f t="shared" si="6"/>
        <v>1</v>
      </c>
      <c r="L22" s="87">
        <f t="shared" si="6"/>
        <v>1</v>
      </c>
      <c r="M22" s="87">
        <f t="shared" si="6"/>
        <v>1</v>
      </c>
      <c r="N22" s="87">
        <f t="shared" si="6"/>
        <v>1</v>
      </c>
      <c r="O22" s="87">
        <f t="shared" si="6"/>
        <v>1</v>
      </c>
      <c r="P22" s="87">
        <f t="shared" si="6"/>
        <v>2</v>
      </c>
      <c r="Q22" s="87">
        <f t="shared" si="6"/>
        <v>1</v>
      </c>
      <c r="R22" s="87">
        <f t="shared" si="6"/>
        <v>1</v>
      </c>
      <c r="S22" s="87">
        <f t="shared" si="6"/>
        <v>1</v>
      </c>
      <c r="T22" s="87">
        <f t="shared" si="6"/>
        <v>1</v>
      </c>
      <c r="U22" s="87">
        <f t="shared" si="6"/>
        <v>1</v>
      </c>
      <c r="V22" s="87">
        <f t="shared" si="6"/>
        <v>1</v>
      </c>
      <c r="W22" s="87">
        <f t="shared" si="6"/>
        <v>1</v>
      </c>
      <c r="X22" s="87">
        <f t="shared" si="6"/>
        <v>1</v>
      </c>
      <c r="Y22" s="87">
        <f t="shared" si="6"/>
        <v>1</v>
      </c>
      <c r="Z22" s="87">
        <f t="shared" si="6"/>
        <v>1</v>
      </c>
      <c r="AA22" s="87">
        <f t="shared" si="6"/>
        <v>2</v>
      </c>
      <c r="AB22" s="87">
        <f t="shared" si="6"/>
        <v>2</v>
      </c>
      <c r="AC22" s="87">
        <f t="shared" si="6"/>
        <v>2</v>
      </c>
      <c r="AD22" s="87">
        <f t="shared" si="6"/>
        <v>1</v>
      </c>
      <c r="AE22" s="87">
        <f t="shared" si="6"/>
        <v>1</v>
      </c>
      <c r="AF22" s="87">
        <f t="shared" ref="AF22:AG22" si="7">COUNTIFS(AF$6:AF$14,"N")+COUNTIFS(AF$6:AF$14,"NG")</f>
        <v>1</v>
      </c>
      <c r="AG22" s="87">
        <f t="shared" si="7"/>
        <v>1</v>
      </c>
    </row>
    <row r="23" spans="2:33" ht="13" thickBot="1" x14ac:dyDescent="0.3">
      <c r="C23" s="52" t="s">
        <v>6</v>
      </c>
      <c r="D23" s="89">
        <f t="shared" ref="D23:AE23" si="8">COUNTIFS(D$6:D$14,"D")+COUNTIFS(D$6:D$14,"DG")</f>
        <v>1</v>
      </c>
      <c r="E23" s="90">
        <f t="shared" si="8"/>
        <v>1</v>
      </c>
      <c r="F23" s="90">
        <f t="shared" si="8"/>
        <v>1</v>
      </c>
      <c r="G23" s="90">
        <f t="shared" si="8"/>
        <v>1</v>
      </c>
      <c r="H23" s="90">
        <f t="shared" si="8"/>
        <v>1</v>
      </c>
      <c r="I23" s="90">
        <f t="shared" si="8"/>
        <v>1</v>
      </c>
      <c r="J23" s="90">
        <f t="shared" si="8"/>
        <v>1</v>
      </c>
      <c r="K23" s="90">
        <f t="shared" si="8"/>
        <v>1</v>
      </c>
      <c r="L23" s="90">
        <f t="shared" si="8"/>
        <v>1</v>
      </c>
      <c r="M23" s="90">
        <f t="shared" si="8"/>
        <v>2</v>
      </c>
      <c r="N23" s="90">
        <f t="shared" si="8"/>
        <v>2</v>
      </c>
      <c r="O23" s="90">
        <f t="shared" si="8"/>
        <v>2</v>
      </c>
      <c r="P23" s="90">
        <f t="shared" si="8"/>
        <v>1</v>
      </c>
      <c r="Q23" s="90">
        <f t="shared" si="8"/>
        <v>1</v>
      </c>
      <c r="R23" s="90">
        <f t="shared" si="8"/>
        <v>1</v>
      </c>
      <c r="S23" s="90">
        <f t="shared" si="8"/>
        <v>1</v>
      </c>
      <c r="T23" s="90">
        <f t="shared" si="8"/>
        <v>1</v>
      </c>
      <c r="U23" s="90">
        <f t="shared" si="8"/>
        <v>1</v>
      </c>
      <c r="V23" s="90">
        <f t="shared" si="8"/>
        <v>1</v>
      </c>
      <c r="W23" s="90">
        <f t="shared" si="8"/>
        <v>1</v>
      </c>
      <c r="X23" s="90">
        <f t="shared" si="8"/>
        <v>1</v>
      </c>
      <c r="Y23" s="90">
        <f t="shared" si="8"/>
        <v>1</v>
      </c>
      <c r="Z23" s="90">
        <f t="shared" si="8"/>
        <v>1</v>
      </c>
      <c r="AA23" s="90">
        <f t="shared" si="8"/>
        <v>1</v>
      </c>
      <c r="AB23" s="90">
        <f t="shared" si="8"/>
        <v>1</v>
      </c>
      <c r="AC23" s="90">
        <f t="shared" si="8"/>
        <v>1</v>
      </c>
      <c r="AD23" s="90">
        <f t="shared" si="8"/>
        <v>2</v>
      </c>
      <c r="AE23" s="90">
        <f t="shared" si="8"/>
        <v>1</v>
      </c>
      <c r="AF23" s="90">
        <f t="shared" ref="AF23:AG23" si="9">COUNTIFS(AF$6:AF$14,"D")+COUNTIFS(AF$6:AF$14,"DG")</f>
        <v>1</v>
      </c>
      <c r="AG23" s="90">
        <f t="shared" si="9"/>
        <v>1</v>
      </c>
    </row>
    <row r="24" spans="2:33" x14ac:dyDescent="0.25">
      <c r="C24" s="21" t="s">
        <v>7</v>
      </c>
      <c r="D24" s="92">
        <f t="shared" ref="D24:AE24" si="10">COUNTIFS(D$6:D$14,"L")+COUNTIFS(D$6:D$14,"LG")</f>
        <v>5</v>
      </c>
      <c r="E24" s="92">
        <f t="shared" si="10"/>
        <v>5</v>
      </c>
      <c r="F24" s="92">
        <f t="shared" si="10"/>
        <v>2</v>
      </c>
      <c r="G24" s="92">
        <f t="shared" si="10"/>
        <v>2</v>
      </c>
      <c r="H24" s="92">
        <f t="shared" si="10"/>
        <v>2</v>
      </c>
      <c r="I24" s="92">
        <f t="shared" si="10"/>
        <v>2</v>
      </c>
      <c r="J24" s="92">
        <f t="shared" si="10"/>
        <v>2</v>
      </c>
      <c r="K24" s="92">
        <f t="shared" si="10"/>
        <v>5</v>
      </c>
      <c r="L24" s="92">
        <f t="shared" si="10"/>
        <v>5</v>
      </c>
      <c r="M24" s="92">
        <f t="shared" si="10"/>
        <v>2</v>
      </c>
      <c r="N24" s="92">
        <f t="shared" si="10"/>
        <v>2</v>
      </c>
      <c r="O24" s="92">
        <f t="shared" si="10"/>
        <v>2</v>
      </c>
      <c r="P24" s="92">
        <f t="shared" si="10"/>
        <v>2</v>
      </c>
      <c r="Q24" s="92">
        <f t="shared" si="10"/>
        <v>2</v>
      </c>
      <c r="R24" s="92">
        <f t="shared" si="10"/>
        <v>4</v>
      </c>
      <c r="S24" s="92">
        <f t="shared" si="10"/>
        <v>4</v>
      </c>
      <c r="T24" s="92">
        <f t="shared" si="10"/>
        <v>1</v>
      </c>
      <c r="U24" s="92">
        <f t="shared" si="10"/>
        <v>1</v>
      </c>
      <c r="V24" s="92">
        <f t="shared" si="10"/>
        <v>3</v>
      </c>
      <c r="W24" s="92">
        <f t="shared" si="10"/>
        <v>3</v>
      </c>
      <c r="X24" s="92">
        <f t="shared" si="10"/>
        <v>2</v>
      </c>
      <c r="Y24" s="92">
        <f t="shared" si="10"/>
        <v>4</v>
      </c>
      <c r="Z24" s="92">
        <f t="shared" si="10"/>
        <v>4</v>
      </c>
      <c r="AA24" s="92">
        <f t="shared" si="10"/>
        <v>2</v>
      </c>
      <c r="AB24" s="92">
        <f t="shared" si="10"/>
        <v>2</v>
      </c>
      <c r="AC24" s="92">
        <f t="shared" si="10"/>
        <v>2</v>
      </c>
      <c r="AD24" s="92">
        <f t="shared" si="10"/>
        <v>2</v>
      </c>
      <c r="AE24" s="92">
        <f t="shared" si="10"/>
        <v>3</v>
      </c>
      <c r="AF24" s="92">
        <f t="shared" ref="AF24:AG24" si="11">COUNTIFS(AF$6:AF$14,"L")+COUNTIFS(AF$6:AF$14,"LG")</f>
        <v>5</v>
      </c>
      <c r="AG24" s="92">
        <f t="shared" si="11"/>
        <v>5</v>
      </c>
    </row>
    <row r="25" spans="2:33" x14ac:dyDescent="0.25">
      <c r="C25" s="21" t="s">
        <v>4</v>
      </c>
      <c r="D25" s="94">
        <f t="shared" ref="D25:AE25" si="12">COUNTIFS(D$6:D$14,"V")</f>
        <v>0</v>
      </c>
      <c r="E25" s="94">
        <f t="shared" si="12"/>
        <v>0</v>
      </c>
      <c r="F25" s="94">
        <f t="shared" si="12"/>
        <v>0</v>
      </c>
      <c r="G25" s="94">
        <f t="shared" si="12"/>
        <v>0</v>
      </c>
      <c r="H25" s="94">
        <f t="shared" si="12"/>
        <v>0</v>
      </c>
      <c r="I25" s="94">
        <f t="shared" si="12"/>
        <v>0</v>
      </c>
      <c r="J25" s="94">
        <f t="shared" si="12"/>
        <v>0</v>
      </c>
      <c r="K25" s="94">
        <f t="shared" si="12"/>
        <v>0</v>
      </c>
      <c r="L25" s="94">
        <f t="shared" si="12"/>
        <v>0</v>
      </c>
      <c r="M25" s="94">
        <f t="shared" si="12"/>
        <v>1</v>
      </c>
      <c r="N25" s="94">
        <f t="shared" si="12"/>
        <v>1</v>
      </c>
      <c r="O25" s="94">
        <f t="shared" si="12"/>
        <v>1</v>
      </c>
      <c r="P25" s="94">
        <f t="shared" si="12"/>
        <v>1</v>
      </c>
      <c r="Q25" s="94">
        <f t="shared" si="12"/>
        <v>2</v>
      </c>
      <c r="R25" s="94">
        <f t="shared" si="12"/>
        <v>1</v>
      </c>
      <c r="S25" s="94">
        <f t="shared" si="12"/>
        <v>1</v>
      </c>
      <c r="T25" s="94">
        <f t="shared" si="12"/>
        <v>1</v>
      </c>
      <c r="U25" s="94">
        <f t="shared" si="12"/>
        <v>1</v>
      </c>
      <c r="V25" s="94">
        <f t="shared" si="12"/>
        <v>0</v>
      </c>
      <c r="W25" s="94">
        <f t="shared" si="12"/>
        <v>0</v>
      </c>
      <c r="X25" s="94">
        <f t="shared" si="12"/>
        <v>0</v>
      </c>
      <c r="Y25" s="94">
        <f t="shared" si="12"/>
        <v>0</v>
      </c>
      <c r="Z25" s="94">
        <f t="shared" si="12"/>
        <v>0</v>
      </c>
      <c r="AA25" s="94">
        <f t="shared" si="12"/>
        <v>1</v>
      </c>
      <c r="AB25" s="94">
        <f t="shared" si="12"/>
        <v>0</v>
      </c>
      <c r="AC25" s="94">
        <f t="shared" si="12"/>
        <v>0</v>
      </c>
      <c r="AD25" s="94">
        <f t="shared" si="12"/>
        <v>0</v>
      </c>
      <c r="AE25" s="94">
        <f t="shared" si="12"/>
        <v>1</v>
      </c>
      <c r="AF25" s="94">
        <f t="shared" ref="AF25:AG25" si="13">COUNTIFS(AF$6:AF$14,"V")</f>
        <v>0</v>
      </c>
      <c r="AG25" s="94">
        <f t="shared" si="13"/>
        <v>0</v>
      </c>
    </row>
    <row r="26" spans="2:33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3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3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3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3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108">
        <f>8.33*(COUNTIFS(I30:O30,"&lt;&gt;"&amp;"L",I30:O30,"&lt;&gt;"&amp;"D"))+8*(COUNTIFS(I30:O30,"="&amp;"D"))</f>
        <v>57.65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3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108">
        <f t="shared" ref="R31:R37" si="14">8.33*(COUNTIFS(I31:O31,"&lt;&gt;"&amp;"L",I31:O31,"&lt;&gt;"&amp;"D"))+8*(COUNTIFS(I31:O31,"="&amp;"D"))</f>
        <v>24.990000000000002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3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108">
        <f t="shared" si="14"/>
        <v>33.32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108">
        <f t="shared" si="14"/>
        <v>41.32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108">
        <f t="shared" si="14"/>
        <v>24.990000000000002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108">
        <f t="shared" si="14"/>
        <v>32.99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108">
        <f t="shared" si="14"/>
        <v>41.65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8">
        <f t="shared" si="14"/>
        <v>57.32</v>
      </c>
      <c r="S37" s="111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15">COUNTIFS(I30:I37,"M")</f>
        <v>2</v>
      </c>
      <c r="J40" s="61">
        <f t="shared" si="15"/>
        <v>2</v>
      </c>
      <c r="K40" s="61">
        <f t="shared" si="15"/>
        <v>2</v>
      </c>
      <c r="L40" s="61">
        <f t="shared" si="15"/>
        <v>2</v>
      </c>
      <c r="M40" s="61">
        <f t="shared" si="15"/>
        <v>2</v>
      </c>
      <c r="N40" s="61">
        <f t="shared" si="15"/>
        <v>1</v>
      </c>
      <c r="O40" s="99">
        <f t="shared" si="15"/>
        <v>1</v>
      </c>
      <c r="P40" s="10"/>
      <c r="Q40" s="10"/>
      <c r="R40" s="1112">
        <f>SUM(I40:O40)</f>
        <v>12</v>
      </c>
      <c r="S40" s="111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6">COUNTIFS(I30:I37,"T")</f>
        <v>2</v>
      </c>
      <c r="J41" s="10">
        <f t="shared" si="16"/>
        <v>2</v>
      </c>
      <c r="K41" s="10">
        <f t="shared" si="16"/>
        <v>2</v>
      </c>
      <c r="L41" s="10">
        <f t="shared" si="16"/>
        <v>2</v>
      </c>
      <c r="M41" s="10">
        <f t="shared" si="16"/>
        <v>2</v>
      </c>
      <c r="N41" s="10">
        <f t="shared" si="16"/>
        <v>1</v>
      </c>
      <c r="O41" s="100">
        <f t="shared" si="16"/>
        <v>1</v>
      </c>
      <c r="P41" s="10"/>
      <c r="Q41" s="10"/>
      <c r="R41" s="1114">
        <f t="shared" ref="R41:R44" si="17">SUM(I41:O41)</f>
        <v>12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8">COUNTIFS(I30:I37,"N")</f>
        <v>1</v>
      </c>
      <c r="J42" s="10">
        <f t="shared" si="18"/>
        <v>1</v>
      </c>
      <c r="K42" s="10">
        <f t="shared" si="18"/>
        <v>1</v>
      </c>
      <c r="L42" s="10">
        <f t="shared" si="18"/>
        <v>1</v>
      </c>
      <c r="M42" s="10">
        <f t="shared" si="18"/>
        <v>1</v>
      </c>
      <c r="N42" s="10">
        <f t="shared" si="18"/>
        <v>1</v>
      </c>
      <c r="O42" s="100">
        <f t="shared" si="18"/>
        <v>1</v>
      </c>
      <c r="P42" s="10"/>
      <c r="Q42" s="10"/>
      <c r="R42" s="1114">
        <f t="shared" si="17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9">COUNTIFS(I30:I37,"D")</f>
        <v>1</v>
      </c>
      <c r="J43" s="10">
        <f t="shared" si="19"/>
        <v>1</v>
      </c>
      <c r="K43" s="10">
        <f t="shared" si="19"/>
        <v>1</v>
      </c>
      <c r="L43" s="10">
        <f t="shared" si="19"/>
        <v>1</v>
      </c>
      <c r="M43" s="10">
        <f t="shared" si="19"/>
        <v>1</v>
      </c>
      <c r="N43" s="10">
        <f t="shared" si="19"/>
        <v>1</v>
      </c>
      <c r="O43" s="100">
        <f t="shared" si="19"/>
        <v>1</v>
      </c>
      <c r="P43" s="10"/>
      <c r="Q43" s="10"/>
      <c r="R43" s="1114">
        <f t="shared" si="17"/>
        <v>7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20">COUNTIFS(I30:I37,"L")</f>
        <v>2</v>
      </c>
      <c r="J44" s="62">
        <f t="shared" si="20"/>
        <v>2</v>
      </c>
      <c r="K44" s="62">
        <f t="shared" si="20"/>
        <v>2</v>
      </c>
      <c r="L44" s="62">
        <f t="shared" si="20"/>
        <v>2</v>
      </c>
      <c r="M44" s="62">
        <f t="shared" si="20"/>
        <v>2</v>
      </c>
      <c r="N44" s="62">
        <f t="shared" si="20"/>
        <v>4</v>
      </c>
      <c r="O44" s="101">
        <f t="shared" si="20"/>
        <v>4</v>
      </c>
      <c r="P44" s="10"/>
      <c r="Q44" s="10"/>
      <c r="R44" s="1116">
        <f t="shared" si="17"/>
        <v>18</v>
      </c>
      <c r="S44" s="111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32:S32"/>
    <mergeCell ref="D1:I1"/>
    <mergeCell ref="D3:AG3"/>
    <mergeCell ref="B4:B5"/>
    <mergeCell ref="R30:S30"/>
    <mergeCell ref="R31:S31"/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7667-A36D-4599-A206-546398E24B4C}">
  <dimension ref="B1:AH44"/>
  <sheetViews>
    <sheetView showGridLines="0" zoomScale="115" zoomScaleNormal="115" workbookViewId="0">
      <pane xSplit="3" ySplit="5" topLeftCell="AF12" activePane="bottomRight" state="frozen"/>
      <selection pane="topRight" activeCell="D1" sqref="D1"/>
      <selection pane="bottomLeft" activeCell="A6" sqref="A6"/>
      <selection pane="bottomRight" activeCell="AF12" sqref="AF12:AH12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20" t="s">
        <v>76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  <c r="AH3" s="179"/>
    </row>
    <row r="4" spans="2:34" ht="11.25" customHeight="1" x14ac:dyDescent="0.25">
      <c r="B4" s="1100" t="s">
        <v>3</v>
      </c>
      <c r="C4" s="8"/>
      <c r="D4" s="15" t="s">
        <v>7</v>
      </c>
      <c r="E4" s="15" t="s">
        <v>8</v>
      </c>
      <c r="F4" s="15" t="s">
        <v>9</v>
      </c>
      <c r="G4" s="15" t="s">
        <v>10</v>
      </c>
      <c r="H4" s="15" t="s">
        <v>4</v>
      </c>
      <c r="I4" s="16" t="s">
        <v>5</v>
      </c>
      <c r="J4" s="16" t="s">
        <v>6</v>
      </c>
      <c r="K4" s="15" t="s">
        <v>7</v>
      </c>
      <c r="L4" s="15" t="s">
        <v>8</v>
      </c>
      <c r="M4" s="15" t="s">
        <v>9</v>
      </c>
      <c r="N4" s="15" t="s">
        <v>10</v>
      </c>
      <c r="O4" s="15" t="s">
        <v>4</v>
      </c>
      <c r="P4" s="16" t="s">
        <v>5</v>
      </c>
      <c r="Q4" s="16" t="s">
        <v>6</v>
      </c>
      <c r="R4" s="15" t="s">
        <v>7</v>
      </c>
      <c r="S4" s="15" t="s">
        <v>8</v>
      </c>
      <c r="T4" s="15" t="s">
        <v>9</v>
      </c>
      <c r="U4" s="15" t="s">
        <v>10</v>
      </c>
      <c r="V4" s="15" t="s">
        <v>4</v>
      </c>
      <c r="W4" s="16" t="s">
        <v>5</v>
      </c>
      <c r="X4" s="16" t="s">
        <v>6</v>
      </c>
      <c r="Y4" s="15" t="s">
        <v>7</v>
      </c>
      <c r="Z4" s="15" t="s">
        <v>8</v>
      </c>
      <c r="AA4" s="15" t="s">
        <v>9</v>
      </c>
      <c r="AB4" s="15" t="s">
        <v>10</v>
      </c>
      <c r="AC4" s="15" t="s">
        <v>4</v>
      </c>
      <c r="AD4" s="16" t="s">
        <v>5</v>
      </c>
      <c r="AE4" s="16" t="s">
        <v>6</v>
      </c>
      <c r="AF4" s="15" t="s">
        <v>7</v>
      </c>
      <c r="AG4" s="15" t="s">
        <v>8</v>
      </c>
      <c r="AH4" s="15" t="s">
        <v>9</v>
      </c>
    </row>
    <row r="5" spans="2:34" ht="13" thickBot="1" x14ac:dyDescent="0.3">
      <c r="B5" s="1101"/>
      <c r="C5" s="9"/>
      <c r="D5" s="34">
        <v>45413</v>
      </c>
      <c r="E5" s="34">
        <v>45414</v>
      </c>
      <c r="F5" s="34">
        <v>45415</v>
      </c>
      <c r="G5" s="34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34">
        <v>45422</v>
      </c>
      <c r="N5" s="34">
        <v>45423</v>
      </c>
      <c r="O5" s="34">
        <v>45424</v>
      </c>
      <c r="P5" s="34">
        <v>45425</v>
      </c>
      <c r="Q5" s="34">
        <v>45426</v>
      </c>
      <c r="R5" s="34">
        <v>45427</v>
      </c>
      <c r="S5" s="34">
        <v>45428</v>
      </c>
      <c r="T5" s="34">
        <v>45429</v>
      </c>
      <c r="U5" s="34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34">
        <v>45436</v>
      </c>
      <c r="AB5" s="34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69" t="s">
        <v>7</v>
      </c>
      <c r="E6" s="69" t="s">
        <v>7</v>
      </c>
      <c r="F6" s="114" t="s">
        <v>4</v>
      </c>
      <c r="G6" s="114" t="s">
        <v>4</v>
      </c>
      <c r="H6" s="114" t="s">
        <v>4</v>
      </c>
      <c r="I6" s="70" t="s">
        <v>7</v>
      </c>
      <c r="J6" s="71" t="s">
        <v>7</v>
      </c>
      <c r="K6" s="114" t="s">
        <v>4</v>
      </c>
      <c r="L6" s="114" t="s">
        <v>4</v>
      </c>
      <c r="M6" s="69" t="s">
        <v>7</v>
      </c>
      <c r="N6" s="69" t="s">
        <v>7</v>
      </c>
      <c r="O6" s="69" t="s">
        <v>7</v>
      </c>
      <c r="P6" s="70" t="s">
        <v>8</v>
      </c>
      <c r="Q6" s="71" t="s">
        <v>8</v>
      </c>
      <c r="R6" s="115" t="s">
        <v>22</v>
      </c>
      <c r="S6" s="115" t="s">
        <v>22</v>
      </c>
      <c r="T6" s="115" t="s">
        <v>22</v>
      </c>
      <c r="U6" s="115" t="s">
        <v>22</v>
      </c>
      <c r="V6" s="115" t="s">
        <v>53</v>
      </c>
      <c r="W6" s="115" t="s">
        <v>23</v>
      </c>
      <c r="X6" s="115" t="s">
        <v>23</v>
      </c>
      <c r="Y6" s="115" t="s">
        <v>16</v>
      </c>
      <c r="Z6" s="115" t="s">
        <v>16</v>
      </c>
      <c r="AA6" s="115" t="s">
        <v>16</v>
      </c>
      <c r="AB6" s="115" t="s">
        <v>16</v>
      </c>
      <c r="AC6" s="115" t="s">
        <v>16</v>
      </c>
      <c r="AD6" s="115" t="s">
        <v>53</v>
      </c>
      <c r="AE6" s="115" t="s">
        <v>53</v>
      </c>
      <c r="AF6" s="69" t="s">
        <v>7</v>
      </c>
      <c r="AG6" s="69" t="s">
        <v>7</v>
      </c>
      <c r="AH6" s="114" t="s">
        <v>4</v>
      </c>
    </row>
    <row r="7" spans="2:34" ht="15" customHeight="1" thickBot="1" x14ac:dyDescent="0.3">
      <c r="B7" s="55" t="s">
        <v>73</v>
      </c>
      <c r="C7" s="10" t="s">
        <v>18</v>
      </c>
      <c r="D7" s="69" t="s">
        <v>8</v>
      </c>
      <c r="E7" s="69" t="s">
        <v>8</v>
      </c>
      <c r="F7" s="69" t="s">
        <v>7</v>
      </c>
      <c r="G7" s="69" t="s">
        <v>7</v>
      </c>
      <c r="H7" s="69" t="s">
        <v>7</v>
      </c>
      <c r="I7" s="77" t="s">
        <v>8</v>
      </c>
      <c r="J7" s="119" t="s">
        <v>6</v>
      </c>
      <c r="K7" s="114" t="s">
        <v>4</v>
      </c>
      <c r="L7" s="114" t="s">
        <v>4</v>
      </c>
      <c r="M7" s="69" t="s">
        <v>14</v>
      </c>
      <c r="N7" s="69" t="s">
        <v>14</v>
      </c>
      <c r="O7" s="113" t="s">
        <v>6</v>
      </c>
      <c r="P7" s="70" t="s">
        <v>7</v>
      </c>
      <c r="Q7" s="71" t="s">
        <v>7</v>
      </c>
      <c r="R7" s="69" t="s">
        <v>8</v>
      </c>
      <c r="S7" s="69" t="s">
        <v>8</v>
      </c>
      <c r="T7" s="69" t="s">
        <v>8</v>
      </c>
      <c r="U7" s="69" t="s">
        <v>8</v>
      </c>
      <c r="V7" s="69" t="s">
        <v>8</v>
      </c>
      <c r="W7" s="70" t="s">
        <v>6</v>
      </c>
      <c r="X7" s="71" t="s">
        <v>6</v>
      </c>
      <c r="Y7" s="69" t="s">
        <v>7</v>
      </c>
      <c r="Z7" s="69" t="s">
        <v>7</v>
      </c>
      <c r="AA7" s="69" t="s">
        <v>8</v>
      </c>
      <c r="AB7" s="69" t="s">
        <v>8</v>
      </c>
      <c r="AC7" s="69" t="s">
        <v>8</v>
      </c>
      <c r="AD7" s="77" t="s">
        <v>8</v>
      </c>
      <c r="AE7" s="77" t="s">
        <v>8</v>
      </c>
      <c r="AF7" s="69" t="s">
        <v>8</v>
      </c>
      <c r="AG7" s="69" t="s">
        <v>8</v>
      </c>
      <c r="AH7" s="69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15" t="s">
        <v>22</v>
      </c>
      <c r="F8" s="115" t="s">
        <v>22</v>
      </c>
      <c r="G8" s="114" t="s">
        <v>77</v>
      </c>
      <c r="H8" s="115" t="s">
        <v>53</v>
      </c>
      <c r="I8" s="115" t="s">
        <v>23</v>
      </c>
      <c r="J8" s="115" t="s">
        <v>23</v>
      </c>
      <c r="K8" s="115" t="s">
        <v>16</v>
      </c>
      <c r="L8" s="77" t="s">
        <v>7</v>
      </c>
      <c r="M8" s="115" t="s">
        <v>16</v>
      </c>
      <c r="N8" s="115" t="s">
        <v>16</v>
      </c>
      <c r="O8" s="115" t="s">
        <v>16</v>
      </c>
      <c r="P8" s="115" t="s">
        <v>53</v>
      </c>
      <c r="Q8" s="115" t="s">
        <v>53</v>
      </c>
      <c r="R8" s="69" t="s">
        <v>7</v>
      </c>
      <c r="S8" s="69" t="s">
        <v>7</v>
      </c>
      <c r="T8" s="114" t="s">
        <v>4</v>
      </c>
      <c r="U8" s="114" t="s">
        <v>4</v>
      </c>
      <c r="V8" s="114" t="s">
        <v>4</v>
      </c>
      <c r="W8" s="70" t="s">
        <v>7</v>
      </c>
      <c r="X8" s="71" t="s">
        <v>7</v>
      </c>
      <c r="Y8" s="114" t="s">
        <v>4</v>
      </c>
      <c r="Z8" s="114" t="s">
        <v>4</v>
      </c>
      <c r="AA8" s="69" t="s">
        <v>7</v>
      </c>
      <c r="AB8" s="69" t="s">
        <v>7</v>
      </c>
      <c r="AC8" s="69" t="s">
        <v>7</v>
      </c>
      <c r="AD8" s="77" t="s">
        <v>7</v>
      </c>
      <c r="AE8" s="77" t="s">
        <v>7</v>
      </c>
      <c r="AF8" s="115" t="s">
        <v>22</v>
      </c>
      <c r="AG8" s="115" t="s">
        <v>22</v>
      </c>
      <c r="AH8" s="115" t="s">
        <v>22</v>
      </c>
    </row>
    <row r="9" spans="2:34" ht="15" customHeight="1" thickBot="1" x14ac:dyDescent="0.3">
      <c r="B9" s="55" t="s">
        <v>66</v>
      </c>
      <c r="C9" s="10" t="s">
        <v>26</v>
      </c>
      <c r="D9" s="69" t="s">
        <v>8</v>
      </c>
      <c r="E9" s="69" t="s">
        <v>8</v>
      </c>
      <c r="F9" s="69" t="s">
        <v>8</v>
      </c>
      <c r="G9" s="69" t="s">
        <v>8</v>
      </c>
      <c r="H9" s="69" t="s">
        <v>8</v>
      </c>
      <c r="I9" s="119" t="s">
        <v>6</v>
      </c>
      <c r="J9" s="77" t="s">
        <v>8</v>
      </c>
      <c r="K9" s="69" t="s">
        <v>7</v>
      </c>
      <c r="L9" s="77" t="s">
        <v>8</v>
      </c>
      <c r="M9" s="69" t="s">
        <v>8</v>
      </c>
      <c r="N9" s="69" t="s">
        <v>8</v>
      </c>
      <c r="O9" s="77" t="s">
        <v>7</v>
      </c>
      <c r="P9" s="70" t="s">
        <v>7</v>
      </c>
      <c r="Q9" s="71" t="s">
        <v>7</v>
      </c>
      <c r="R9" s="69" t="s">
        <v>8</v>
      </c>
      <c r="S9" s="69" t="s">
        <v>8</v>
      </c>
      <c r="T9" s="69" t="s">
        <v>7</v>
      </c>
      <c r="U9" s="69" t="s">
        <v>7</v>
      </c>
      <c r="V9" s="69" t="s">
        <v>7</v>
      </c>
      <c r="W9" s="70" t="s">
        <v>8</v>
      </c>
      <c r="X9" s="71" t="s">
        <v>8</v>
      </c>
      <c r="Y9" s="69" t="s">
        <v>14</v>
      </c>
      <c r="Z9" s="69" t="s">
        <v>14</v>
      </c>
      <c r="AA9" s="69" t="s">
        <v>14</v>
      </c>
      <c r="AB9" s="69" t="s">
        <v>14</v>
      </c>
      <c r="AC9" s="69" t="s">
        <v>6</v>
      </c>
      <c r="AD9" s="70" t="s">
        <v>7</v>
      </c>
      <c r="AE9" s="71" t="s">
        <v>7</v>
      </c>
      <c r="AF9" s="69" t="s">
        <v>8</v>
      </c>
      <c r="AG9" s="69" t="s">
        <v>8</v>
      </c>
      <c r="AH9" s="69" t="s">
        <v>8</v>
      </c>
    </row>
    <row r="10" spans="2:34" ht="15" customHeight="1" thickBot="1" x14ac:dyDescent="0.3">
      <c r="B10" s="55" t="s">
        <v>31</v>
      </c>
      <c r="C10" s="10" t="s">
        <v>28</v>
      </c>
      <c r="D10" s="112" t="s">
        <v>19</v>
      </c>
      <c r="E10" s="112" t="s">
        <v>19</v>
      </c>
      <c r="F10" s="112" t="s">
        <v>19</v>
      </c>
      <c r="G10" s="113" t="s">
        <v>6</v>
      </c>
      <c r="H10" s="110" t="s">
        <v>7</v>
      </c>
      <c r="I10" s="110" t="s">
        <v>7</v>
      </c>
      <c r="J10" s="110" t="s">
        <v>7</v>
      </c>
      <c r="K10" s="111" t="s">
        <v>14</v>
      </c>
      <c r="L10" s="111" t="s">
        <v>14</v>
      </c>
      <c r="M10" s="119" t="s">
        <v>19</v>
      </c>
      <c r="N10" s="111" t="s">
        <v>14</v>
      </c>
      <c r="O10" s="111" t="s">
        <v>14</v>
      </c>
      <c r="P10" s="110" t="s">
        <v>7</v>
      </c>
      <c r="Q10" s="110" t="s">
        <v>7</v>
      </c>
      <c r="R10" s="113" t="s">
        <v>6</v>
      </c>
      <c r="S10" s="113" t="s">
        <v>6</v>
      </c>
      <c r="T10" s="113" t="s">
        <v>6</v>
      </c>
      <c r="U10" s="112" t="s">
        <v>19</v>
      </c>
      <c r="V10" s="112" t="s">
        <v>19</v>
      </c>
      <c r="W10" s="112" t="s">
        <v>19</v>
      </c>
      <c r="X10" s="112" t="s">
        <v>19</v>
      </c>
      <c r="Y10" s="110" t="s">
        <v>7</v>
      </c>
      <c r="Z10" s="110" t="s">
        <v>7</v>
      </c>
      <c r="AA10" s="110" t="s">
        <v>7</v>
      </c>
      <c r="AB10" s="110" t="s">
        <v>7</v>
      </c>
      <c r="AC10" s="121" t="s">
        <v>4</v>
      </c>
      <c r="AD10" s="119" t="s">
        <v>19</v>
      </c>
      <c r="AE10" s="119" t="s">
        <v>19</v>
      </c>
      <c r="AF10" s="119" t="s">
        <v>14</v>
      </c>
      <c r="AG10" s="119" t="s">
        <v>14</v>
      </c>
      <c r="AH10" s="119" t="s">
        <v>14</v>
      </c>
    </row>
    <row r="11" spans="2:34" ht="40.5" customHeight="1" thickBot="1" x14ac:dyDescent="0.3">
      <c r="B11" s="123" t="s">
        <v>74</v>
      </c>
      <c r="C11" s="10" t="s">
        <v>61</v>
      </c>
      <c r="D11" s="119" t="s">
        <v>7</v>
      </c>
      <c r="E11" s="119" t="s">
        <v>7</v>
      </c>
      <c r="F11" s="119" t="s">
        <v>7</v>
      </c>
      <c r="G11" s="111" t="s">
        <v>14</v>
      </c>
      <c r="H11" s="111" t="s">
        <v>14</v>
      </c>
      <c r="I11" s="110" t="s">
        <v>7</v>
      </c>
      <c r="J11" s="110" t="s">
        <v>7</v>
      </c>
      <c r="K11" s="119" t="s">
        <v>19</v>
      </c>
      <c r="L11" s="119" t="s">
        <v>19</v>
      </c>
      <c r="M11" s="119" t="s">
        <v>7</v>
      </c>
      <c r="N11" s="112" t="s">
        <v>19</v>
      </c>
      <c r="O11" s="112" t="s">
        <v>19</v>
      </c>
      <c r="P11" s="112" t="s">
        <v>19</v>
      </c>
      <c r="Q11" s="112" t="s">
        <v>19</v>
      </c>
      <c r="R11" s="110" t="s">
        <v>7</v>
      </c>
      <c r="S11" s="110" t="s">
        <v>7</v>
      </c>
      <c r="T11" s="110" t="s">
        <v>7</v>
      </c>
      <c r="U11" s="110" t="s">
        <v>7</v>
      </c>
      <c r="V11" s="111" t="s">
        <v>14</v>
      </c>
      <c r="W11" s="111" t="s">
        <v>14</v>
      </c>
      <c r="X11" s="111" t="s">
        <v>14</v>
      </c>
      <c r="Y11" s="112" t="s">
        <v>19</v>
      </c>
      <c r="Z11" s="112" t="s">
        <v>19</v>
      </c>
      <c r="AA11" s="112" t="s">
        <v>19</v>
      </c>
      <c r="AB11" s="113" t="s">
        <v>6</v>
      </c>
      <c r="AC11" s="110" t="s">
        <v>7</v>
      </c>
      <c r="AD11" s="110" t="s">
        <v>7</v>
      </c>
      <c r="AE11" s="110" t="s">
        <v>7</v>
      </c>
      <c r="AF11" s="119" t="s">
        <v>19</v>
      </c>
      <c r="AG11" s="119" t="s">
        <v>19</v>
      </c>
      <c r="AH11" s="119" t="s">
        <v>19</v>
      </c>
    </row>
    <row r="12" spans="2:34" ht="40.5" customHeight="1" thickBot="1" x14ac:dyDescent="0.3">
      <c r="B12" s="123" t="s">
        <v>78</v>
      </c>
      <c r="C12" s="10" t="s">
        <v>61</v>
      </c>
      <c r="D12" s="111" t="s">
        <v>14</v>
      </c>
      <c r="E12" s="111" t="s">
        <v>14</v>
      </c>
      <c r="F12" s="111" t="s">
        <v>14</v>
      </c>
      <c r="G12" s="111" t="s">
        <v>14</v>
      </c>
      <c r="H12" s="111" t="s">
        <v>14</v>
      </c>
      <c r="I12" s="110" t="s">
        <v>7</v>
      </c>
      <c r="J12" s="110" t="s">
        <v>7</v>
      </c>
      <c r="K12" s="111" t="s">
        <v>14</v>
      </c>
      <c r="L12" s="111" t="s">
        <v>14</v>
      </c>
      <c r="M12" s="111" t="s">
        <v>14</v>
      </c>
      <c r="N12" s="111" t="s">
        <v>14</v>
      </c>
      <c r="O12" s="111" t="s">
        <v>14</v>
      </c>
      <c r="P12" s="110" t="s">
        <v>7</v>
      </c>
      <c r="Q12" s="110" t="s">
        <v>7</v>
      </c>
      <c r="R12" s="111" t="s">
        <v>14</v>
      </c>
      <c r="S12" s="111" t="s">
        <v>14</v>
      </c>
      <c r="T12" s="111" t="s">
        <v>14</v>
      </c>
      <c r="U12" s="111" t="s">
        <v>14</v>
      </c>
      <c r="V12" s="111" t="s">
        <v>14</v>
      </c>
      <c r="W12" s="110" t="s">
        <v>7</v>
      </c>
      <c r="X12" s="110" t="s">
        <v>7</v>
      </c>
      <c r="Y12" s="114" t="s">
        <v>4</v>
      </c>
      <c r="Z12" s="114" t="s">
        <v>4</v>
      </c>
      <c r="AA12" s="114" t="s">
        <v>4</v>
      </c>
      <c r="AB12" s="114" t="s">
        <v>4</v>
      </c>
      <c r="AC12" s="114" t="s">
        <v>4</v>
      </c>
      <c r="AD12" s="114" t="s">
        <v>4</v>
      </c>
      <c r="AE12" s="114" t="s">
        <v>4</v>
      </c>
      <c r="AF12" s="119" t="s">
        <v>19</v>
      </c>
      <c r="AG12" s="119" t="s">
        <v>19</v>
      </c>
      <c r="AH12" s="119" t="s">
        <v>19</v>
      </c>
    </row>
    <row r="13" spans="2:34" ht="15" customHeight="1" thickBot="1" x14ac:dyDescent="0.3">
      <c r="B13" s="55" t="s">
        <v>56</v>
      </c>
      <c r="C13" s="10" t="s">
        <v>34</v>
      </c>
      <c r="D13" s="113" t="s">
        <v>6</v>
      </c>
      <c r="E13" s="113" t="s">
        <v>6</v>
      </c>
      <c r="F13" s="113" t="s">
        <v>6</v>
      </c>
      <c r="G13" s="112" t="s">
        <v>19</v>
      </c>
      <c r="H13" s="112" t="s">
        <v>19</v>
      </c>
      <c r="I13" s="112" t="s">
        <v>19</v>
      </c>
      <c r="J13" s="112" t="s">
        <v>19</v>
      </c>
      <c r="K13" s="110" t="s">
        <v>7</v>
      </c>
      <c r="L13" s="110" t="s">
        <v>7</v>
      </c>
      <c r="M13" s="110" t="s">
        <v>7</v>
      </c>
      <c r="N13" s="119" t="s">
        <v>6</v>
      </c>
      <c r="O13" s="110" t="s">
        <v>7</v>
      </c>
      <c r="P13" s="111" t="s">
        <v>14</v>
      </c>
      <c r="Q13" s="111" t="s">
        <v>14</v>
      </c>
      <c r="R13" s="112" t="s">
        <v>19</v>
      </c>
      <c r="S13" s="112" t="s">
        <v>19</v>
      </c>
      <c r="T13" s="112" t="s">
        <v>19</v>
      </c>
      <c r="U13" s="113" t="s">
        <v>6</v>
      </c>
      <c r="V13" s="110" t="s">
        <v>7</v>
      </c>
      <c r="W13" s="110" t="s">
        <v>7</v>
      </c>
      <c r="X13" s="110" t="s">
        <v>7</v>
      </c>
      <c r="Y13" s="111" t="s">
        <v>14</v>
      </c>
      <c r="Z13" s="111" t="s">
        <v>14</v>
      </c>
      <c r="AA13" s="111" t="s">
        <v>14</v>
      </c>
      <c r="AB13" s="111" t="s">
        <v>14</v>
      </c>
      <c r="AC13" s="111" t="s">
        <v>14</v>
      </c>
      <c r="AD13" s="110" t="s">
        <v>7</v>
      </c>
      <c r="AE13" s="110" t="s">
        <v>7</v>
      </c>
      <c r="AF13" s="113" t="s">
        <v>6</v>
      </c>
      <c r="AG13" s="113" t="s">
        <v>6</v>
      </c>
      <c r="AH13" s="113" t="s">
        <v>6</v>
      </c>
    </row>
    <row r="14" spans="2:34" ht="15" customHeight="1" thickBot="1" x14ac:dyDescent="0.3">
      <c r="B14" s="55" t="s">
        <v>62</v>
      </c>
      <c r="C14" s="10" t="s">
        <v>63</v>
      </c>
      <c r="D14" s="110" t="s">
        <v>7</v>
      </c>
      <c r="E14" s="110" t="s">
        <v>7</v>
      </c>
      <c r="F14" s="110" t="s">
        <v>7</v>
      </c>
      <c r="G14" s="110" t="s">
        <v>7</v>
      </c>
      <c r="H14" s="111" t="s">
        <v>14</v>
      </c>
      <c r="I14" s="111" t="s">
        <v>14</v>
      </c>
      <c r="J14" s="111" t="s">
        <v>14</v>
      </c>
      <c r="K14" s="119" t="s">
        <v>68</v>
      </c>
      <c r="L14" s="119" t="s">
        <v>68</v>
      </c>
      <c r="M14" s="119" t="s">
        <v>68</v>
      </c>
      <c r="N14" s="119" t="s">
        <v>68</v>
      </c>
      <c r="O14" s="119" t="s">
        <v>68</v>
      </c>
      <c r="P14" s="110" t="s">
        <v>7</v>
      </c>
      <c r="Q14" s="110" t="s">
        <v>7</v>
      </c>
      <c r="R14" s="111" t="s">
        <v>14</v>
      </c>
      <c r="S14" s="111" t="s">
        <v>14</v>
      </c>
      <c r="T14" s="111" t="s">
        <v>14</v>
      </c>
      <c r="U14" s="111" t="s">
        <v>14</v>
      </c>
      <c r="V14" s="111" t="s">
        <v>14</v>
      </c>
      <c r="W14" s="110" t="s">
        <v>7</v>
      </c>
      <c r="X14" s="110" t="s">
        <v>7</v>
      </c>
      <c r="Y14" s="113" t="s">
        <v>6</v>
      </c>
      <c r="Z14" s="113" t="s">
        <v>6</v>
      </c>
      <c r="AA14" s="113" t="s">
        <v>6</v>
      </c>
      <c r="AB14" s="112" t="s">
        <v>19</v>
      </c>
      <c r="AC14" s="112" t="s">
        <v>19</v>
      </c>
      <c r="AD14" s="119" t="s">
        <v>14</v>
      </c>
      <c r="AE14" s="119" t="s">
        <v>14</v>
      </c>
      <c r="AF14" s="110" t="s">
        <v>7</v>
      </c>
      <c r="AG14" s="110" t="s">
        <v>7</v>
      </c>
      <c r="AH14" s="110" t="s">
        <v>7</v>
      </c>
    </row>
    <row r="15" spans="2:34" ht="16.149999999999999" customHeight="1" x14ac:dyDescent="0.25">
      <c r="B15" s="55" t="s">
        <v>55</v>
      </c>
      <c r="C15" s="10"/>
      <c r="D15" s="25" t="s">
        <v>79</v>
      </c>
      <c r="E15" s="25" t="s">
        <v>79</v>
      </c>
      <c r="F15" s="25" t="s">
        <v>79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2:34" ht="11.2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G16" s="68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x14ac:dyDescent="0.25">
      <c r="B18" s="4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2:34" ht="11.15" customHeight="1" thickBot="1" x14ac:dyDescent="0.3">
      <c r="B19" s="4"/>
      <c r="C19" s="21" t="s">
        <v>38</v>
      </c>
      <c r="D19" s="53">
        <f t="shared" ref="D19:AE19" si="0">SUM(D20:D23)</f>
        <v>6</v>
      </c>
      <c r="E19" s="53">
        <f t="shared" si="0"/>
        <v>6</v>
      </c>
      <c r="F19" s="53">
        <f t="shared" si="0"/>
        <v>5</v>
      </c>
      <c r="G19" s="53">
        <f t="shared" si="0"/>
        <v>5</v>
      </c>
      <c r="H19" s="53">
        <f t="shared" si="0"/>
        <v>6</v>
      </c>
      <c r="I19" s="53">
        <f t="shared" si="0"/>
        <v>4</v>
      </c>
      <c r="J19" s="53">
        <f t="shared" si="0"/>
        <v>4</v>
      </c>
      <c r="K19" s="53">
        <f t="shared" si="0"/>
        <v>4</v>
      </c>
      <c r="L19" s="53">
        <f t="shared" si="0"/>
        <v>4</v>
      </c>
      <c r="M19" s="53">
        <f t="shared" si="0"/>
        <v>5</v>
      </c>
      <c r="N19" s="53">
        <f t="shared" si="0"/>
        <v>7</v>
      </c>
      <c r="O19" s="53">
        <f t="shared" si="0"/>
        <v>5</v>
      </c>
      <c r="P19" s="53">
        <f t="shared" si="0"/>
        <v>4</v>
      </c>
      <c r="Q19" s="53">
        <f t="shared" si="0"/>
        <v>4</v>
      </c>
      <c r="R19" s="53">
        <f t="shared" si="0"/>
        <v>7</v>
      </c>
      <c r="S19" s="53">
        <f t="shared" si="0"/>
        <v>7</v>
      </c>
      <c r="T19" s="53">
        <f t="shared" si="0"/>
        <v>6</v>
      </c>
      <c r="U19" s="53">
        <f t="shared" si="0"/>
        <v>6</v>
      </c>
      <c r="V19" s="53">
        <f t="shared" si="0"/>
        <v>6</v>
      </c>
      <c r="W19" s="53">
        <f t="shared" si="0"/>
        <v>4</v>
      </c>
      <c r="X19" s="53">
        <f t="shared" si="0"/>
        <v>4</v>
      </c>
      <c r="Y19" s="53">
        <f t="shared" si="0"/>
        <v>5</v>
      </c>
      <c r="Z19" s="53">
        <f t="shared" si="0"/>
        <v>5</v>
      </c>
      <c r="AA19" s="53">
        <f t="shared" si="0"/>
        <v>6</v>
      </c>
      <c r="AB19" s="53">
        <f t="shared" si="0"/>
        <v>6</v>
      </c>
      <c r="AC19" s="53">
        <f t="shared" si="0"/>
        <v>5</v>
      </c>
      <c r="AD19" s="53">
        <f t="shared" si="0"/>
        <v>3</v>
      </c>
      <c r="AE19" s="53">
        <f t="shared" si="0"/>
        <v>3</v>
      </c>
      <c r="AF19" s="53">
        <f t="shared" ref="AF19:AH19" si="1">SUM(AF20:AF23)</f>
        <v>7</v>
      </c>
      <c r="AG19" s="53">
        <f t="shared" si="1"/>
        <v>7</v>
      </c>
      <c r="AH19" s="53">
        <f t="shared" si="1"/>
        <v>6</v>
      </c>
    </row>
    <row r="20" spans="2:34" ht="11.15" customHeight="1" x14ac:dyDescent="0.25">
      <c r="B20" s="4"/>
      <c r="C20" s="52" t="s">
        <v>8</v>
      </c>
      <c r="D20" s="80">
        <f t="shared" ref="D20:AH20" si="2">COUNTIFS(D$6:D$14,"M")+COUNTIFS(D$6:D$14,"MG")</f>
        <v>2</v>
      </c>
      <c r="E20" s="81">
        <f t="shared" si="2"/>
        <v>2</v>
      </c>
      <c r="F20" s="81">
        <f t="shared" si="2"/>
        <v>1</v>
      </c>
      <c r="G20" s="81">
        <f t="shared" si="2"/>
        <v>1</v>
      </c>
      <c r="H20" s="81">
        <f t="shared" si="2"/>
        <v>1</v>
      </c>
      <c r="I20" s="81">
        <f t="shared" si="2"/>
        <v>1</v>
      </c>
      <c r="J20" s="81">
        <f t="shared" si="2"/>
        <v>1</v>
      </c>
      <c r="K20" s="81">
        <f t="shared" si="2"/>
        <v>1</v>
      </c>
      <c r="L20" s="81">
        <f t="shared" si="2"/>
        <v>1</v>
      </c>
      <c r="M20" s="81">
        <f t="shared" si="2"/>
        <v>2</v>
      </c>
      <c r="N20" s="81">
        <f t="shared" si="2"/>
        <v>2</v>
      </c>
      <c r="O20" s="81">
        <f t="shared" si="2"/>
        <v>1</v>
      </c>
      <c r="P20" s="81">
        <f t="shared" si="2"/>
        <v>1</v>
      </c>
      <c r="Q20" s="81">
        <f t="shared" si="2"/>
        <v>1</v>
      </c>
      <c r="R20" s="81">
        <f t="shared" si="2"/>
        <v>2</v>
      </c>
      <c r="S20" s="81">
        <f t="shared" si="2"/>
        <v>2</v>
      </c>
      <c r="T20" s="81">
        <f t="shared" si="2"/>
        <v>1</v>
      </c>
      <c r="U20" s="81">
        <f t="shared" si="2"/>
        <v>1</v>
      </c>
      <c r="V20" s="81">
        <f t="shared" si="2"/>
        <v>1</v>
      </c>
      <c r="W20" s="81">
        <f t="shared" si="2"/>
        <v>1</v>
      </c>
      <c r="X20" s="81">
        <f t="shared" si="2"/>
        <v>1</v>
      </c>
      <c r="Y20" s="81">
        <f t="shared" si="2"/>
        <v>1</v>
      </c>
      <c r="Z20" s="81">
        <f t="shared" si="2"/>
        <v>1</v>
      </c>
      <c r="AA20" s="81">
        <f t="shared" si="2"/>
        <v>2</v>
      </c>
      <c r="AB20" s="81">
        <f t="shared" si="2"/>
        <v>2</v>
      </c>
      <c r="AC20" s="81">
        <f t="shared" si="2"/>
        <v>2</v>
      </c>
      <c r="AD20" s="81">
        <f>COUNTIFS(AD$6:AD$13,"M")+COUNTIFS(AD$6:AD$13,"MG")</f>
        <v>1</v>
      </c>
      <c r="AE20" s="81">
        <f>COUNTIFS(AE$6:AE$13,"M")+COUNTIFS(AE$6:AE$13,"MG")</f>
        <v>1</v>
      </c>
      <c r="AF20" s="81">
        <f t="shared" si="2"/>
        <v>2</v>
      </c>
      <c r="AG20" s="81">
        <f t="shared" si="2"/>
        <v>2</v>
      </c>
      <c r="AH20" s="81">
        <f t="shared" si="2"/>
        <v>1</v>
      </c>
    </row>
    <row r="21" spans="2:34" ht="11.15" customHeight="1" x14ac:dyDescent="0.25">
      <c r="B21" s="4"/>
      <c r="C21" s="52" t="s">
        <v>14</v>
      </c>
      <c r="D21" s="83">
        <f t="shared" ref="D21:AH21" si="3">COUNTIFS(D$6:D$14,"T")+COUNTIFS(D$6:D$14,"TG")</f>
        <v>2</v>
      </c>
      <c r="E21" s="84">
        <f t="shared" si="3"/>
        <v>2</v>
      </c>
      <c r="F21" s="84">
        <f t="shared" si="3"/>
        <v>2</v>
      </c>
      <c r="G21" s="84">
        <f t="shared" si="3"/>
        <v>2</v>
      </c>
      <c r="H21" s="84">
        <f t="shared" si="3"/>
        <v>3</v>
      </c>
      <c r="I21" s="84">
        <f t="shared" si="3"/>
        <v>1</v>
      </c>
      <c r="J21" s="84">
        <f t="shared" si="3"/>
        <v>1</v>
      </c>
      <c r="K21" s="84">
        <f t="shared" si="3"/>
        <v>2</v>
      </c>
      <c r="L21" s="84">
        <f t="shared" si="3"/>
        <v>2</v>
      </c>
      <c r="M21" s="84">
        <f t="shared" si="3"/>
        <v>2</v>
      </c>
      <c r="N21" s="84">
        <f t="shared" si="3"/>
        <v>3</v>
      </c>
      <c r="O21" s="84">
        <f t="shared" si="3"/>
        <v>2</v>
      </c>
      <c r="P21" s="84">
        <f t="shared" si="3"/>
        <v>1</v>
      </c>
      <c r="Q21" s="84">
        <f t="shared" si="3"/>
        <v>1</v>
      </c>
      <c r="R21" s="84">
        <f t="shared" si="3"/>
        <v>3</v>
      </c>
      <c r="S21" s="84">
        <f t="shared" si="3"/>
        <v>3</v>
      </c>
      <c r="T21" s="84">
        <f t="shared" si="3"/>
        <v>3</v>
      </c>
      <c r="U21" s="84">
        <f t="shared" si="3"/>
        <v>3</v>
      </c>
      <c r="V21" s="84">
        <f t="shared" si="3"/>
        <v>3</v>
      </c>
      <c r="W21" s="84">
        <f t="shared" si="3"/>
        <v>1</v>
      </c>
      <c r="X21" s="84">
        <f t="shared" si="3"/>
        <v>1</v>
      </c>
      <c r="Y21" s="84">
        <f t="shared" si="3"/>
        <v>2</v>
      </c>
      <c r="Z21" s="84">
        <f t="shared" si="3"/>
        <v>2</v>
      </c>
      <c r="AA21" s="84">
        <f t="shared" si="3"/>
        <v>2</v>
      </c>
      <c r="AB21" s="84">
        <f t="shared" si="3"/>
        <v>2</v>
      </c>
      <c r="AC21" s="84">
        <f t="shared" si="3"/>
        <v>1</v>
      </c>
      <c r="AD21" s="84">
        <f>COUNTIFS(AD$6:AD$13,"T")+COUNTIFS(AD$6:AD$13,"TG")</f>
        <v>0</v>
      </c>
      <c r="AE21" s="84">
        <f>COUNTIFS(AE$6:AE$13,"T")+COUNTIFS(AE$6:AE$13,"TG")</f>
        <v>0</v>
      </c>
      <c r="AF21" s="84">
        <f t="shared" si="3"/>
        <v>2</v>
      </c>
      <c r="AG21" s="84">
        <f t="shared" si="3"/>
        <v>2</v>
      </c>
      <c r="AH21" s="84">
        <f t="shared" si="3"/>
        <v>2</v>
      </c>
    </row>
    <row r="22" spans="2:34" ht="11.15" customHeight="1" x14ac:dyDescent="0.25">
      <c r="C22" s="52" t="s">
        <v>19</v>
      </c>
      <c r="D22" s="86">
        <f t="shared" ref="D22:AH22" si="4">COUNTIFS(D$6:D$14,"N")+COUNTIFS(D$6:D$14,"NG")</f>
        <v>1</v>
      </c>
      <c r="E22" s="87">
        <f t="shared" si="4"/>
        <v>1</v>
      </c>
      <c r="F22" s="87">
        <f t="shared" si="4"/>
        <v>1</v>
      </c>
      <c r="G22" s="87">
        <f t="shared" si="4"/>
        <v>1</v>
      </c>
      <c r="H22" s="87">
        <f t="shared" si="4"/>
        <v>1</v>
      </c>
      <c r="I22" s="87">
        <f t="shared" si="4"/>
        <v>1</v>
      </c>
      <c r="J22" s="87">
        <f t="shared" si="4"/>
        <v>1</v>
      </c>
      <c r="K22" s="87">
        <f t="shared" si="4"/>
        <v>1</v>
      </c>
      <c r="L22" s="87">
        <f t="shared" si="4"/>
        <v>1</v>
      </c>
      <c r="M22" s="87">
        <f t="shared" si="4"/>
        <v>1</v>
      </c>
      <c r="N22" s="87">
        <f t="shared" si="4"/>
        <v>1</v>
      </c>
      <c r="O22" s="87">
        <f t="shared" si="4"/>
        <v>1</v>
      </c>
      <c r="P22" s="87">
        <f t="shared" si="4"/>
        <v>1</v>
      </c>
      <c r="Q22" s="87">
        <f t="shared" si="4"/>
        <v>1</v>
      </c>
      <c r="R22" s="87">
        <f t="shared" si="4"/>
        <v>1</v>
      </c>
      <c r="S22" s="87">
        <f t="shared" si="4"/>
        <v>1</v>
      </c>
      <c r="T22" s="87">
        <f t="shared" si="4"/>
        <v>1</v>
      </c>
      <c r="U22" s="87">
        <f t="shared" si="4"/>
        <v>1</v>
      </c>
      <c r="V22" s="87">
        <f t="shared" si="4"/>
        <v>1</v>
      </c>
      <c r="W22" s="87">
        <f t="shared" si="4"/>
        <v>1</v>
      </c>
      <c r="X22" s="87">
        <f t="shared" si="4"/>
        <v>1</v>
      </c>
      <c r="Y22" s="87">
        <f t="shared" si="4"/>
        <v>1</v>
      </c>
      <c r="Z22" s="87">
        <f t="shared" si="4"/>
        <v>1</v>
      </c>
      <c r="AA22" s="87">
        <f t="shared" si="4"/>
        <v>1</v>
      </c>
      <c r="AB22" s="87">
        <f t="shared" si="4"/>
        <v>1</v>
      </c>
      <c r="AC22" s="87">
        <f t="shared" si="4"/>
        <v>1</v>
      </c>
      <c r="AD22" s="87">
        <f>COUNTIFS(AD$6:AD$13,"N")+COUNTIFS(AD$6:AD$13,"NG")</f>
        <v>1</v>
      </c>
      <c r="AE22" s="87">
        <f>COUNTIFS(AE$6:AE$13,"N")+COUNTIFS(AE$6:AE$13,"NG")</f>
        <v>1</v>
      </c>
      <c r="AF22" s="87">
        <f t="shared" si="4"/>
        <v>2</v>
      </c>
      <c r="AG22" s="87">
        <f t="shared" si="4"/>
        <v>2</v>
      </c>
      <c r="AH22" s="87">
        <f t="shared" si="4"/>
        <v>2</v>
      </c>
    </row>
    <row r="23" spans="2:34" ht="13" thickBot="1" x14ac:dyDescent="0.3">
      <c r="C23" s="52" t="s">
        <v>6</v>
      </c>
      <c r="D23" s="89">
        <f t="shared" ref="D23:AH23" si="5">COUNTIFS(D$6:D$14,"D")+COUNTIFS(D$6:D$14,"DG")</f>
        <v>1</v>
      </c>
      <c r="E23" s="90">
        <f t="shared" si="5"/>
        <v>1</v>
      </c>
      <c r="F23" s="90">
        <f t="shared" si="5"/>
        <v>1</v>
      </c>
      <c r="G23" s="90">
        <f t="shared" si="5"/>
        <v>1</v>
      </c>
      <c r="H23" s="90">
        <f t="shared" si="5"/>
        <v>1</v>
      </c>
      <c r="I23" s="90">
        <f t="shared" si="5"/>
        <v>1</v>
      </c>
      <c r="J23" s="90">
        <f t="shared" si="5"/>
        <v>1</v>
      </c>
      <c r="K23" s="90">
        <f t="shared" si="5"/>
        <v>0</v>
      </c>
      <c r="L23" s="90">
        <f t="shared" si="5"/>
        <v>0</v>
      </c>
      <c r="M23" s="90">
        <f t="shared" si="5"/>
        <v>0</v>
      </c>
      <c r="N23" s="90">
        <f t="shared" si="5"/>
        <v>1</v>
      </c>
      <c r="O23" s="90">
        <f t="shared" si="5"/>
        <v>1</v>
      </c>
      <c r="P23" s="90">
        <f t="shared" si="5"/>
        <v>1</v>
      </c>
      <c r="Q23" s="90">
        <f t="shared" si="5"/>
        <v>1</v>
      </c>
      <c r="R23" s="90">
        <f t="shared" si="5"/>
        <v>1</v>
      </c>
      <c r="S23" s="90">
        <f t="shared" si="5"/>
        <v>1</v>
      </c>
      <c r="T23" s="90">
        <f t="shared" si="5"/>
        <v>1</v>
      </c>
      <c r="U23" s="90">
        <f t="shared" si="5"/>
        <v>1</v>
      </c>
      <c r="V23" s="90">
        <f t="shared" si="5"/>
        <v>1</v>
      </c>
      <c r="W23" s="90">
        <f t="shared" si="5"/>
        <v>1</v>
      </c>
      <c r="X23" s="90">
        <f t="shared" si="5"/>
        <v>1</v>
      </c>
      <c r="Y23" s="90">
        <f t="shared" si="5"/>
        <v>1</v>
      </c>
      <c r="Z23" s="90">
        <f t="shared" si="5"/>
        <v>1</v>
      </c>
      <c r="AA23" s="90">
        <f t="shared" si="5"/>
        <v>1</v>
      </c>
      <c r="AB23" s="90">
        <f t="shared" si="5"/>
        <v>1</v>
      </c>
      <c r="AC23" s="90">
        <f t="shared" si="5"/>
        <v>1</v>
      </c>
      <c r="AD23" s="90">
        <f>COUNTIFS(AD$6:AD$13,"D")+COUNTIFS(AD$6:AD$13,"DG")</f>
        <v>1</v>
      </c>
      <c r="AE23" s="90">
        <f>COUNTIFS(AE$6:AE$13,"D")+COUNTIFS(AE$6:AE$13,"DG")</f>
        <v>1</v>
      </c>
      <c r="AF23" s="90">
        <f t="shared" si="5"/>
        <v>1</v>
      </c>
      <c r="AG23" s="90">
        <f t="shared" si="5"/>
        <v>1</v>
      </c>
      <c r="AH23" s="90">
        <f t="shared" si="5"/>
        <v>1</v>
      </c>
    </row>
    <row r="24" spans="2:34" x14ac:dyDescent="0.25">
      <c r="C24" s="21" t="s">
        <v>7</v>
      </c>
      <c r="D24" s="92">
        <f t="shared" ref="D24:AH24" si="6">COUNTIFS(D$6:D$14,"L")+COUNTIFS(D$6:D$14,"LG")</f>
        <v>3</v>
      </c>
      <c r="E24" s="92">
        <f t="shared" si="6"/>
        <v>3</v>
      </c>
      <c r="F24" s="92">
        <f t="shared" si="6"/>
        <v>3</v>
      </c>
      <c r="G24" s="92">
        <f t="shared" si="6"/>
        <v>2</v>
      </c>
      <c r="H24" s="92">
        <f t="shared" si="6"/>
        <v>2</v>
      </c>
      <c r="I24" s="92">
        <f t="shared" si="6"/>
        <v>5</v>
      </c>
      <c r="J24" s="92">
        <f t="shared" si="6"/>
        <v>5</v>
      </c>
      <c r="K24" s="92">
        <f t="shared" si="6"/>
        <v>2</v>
      </c>
      <c r="L24" s="92">
        <f t="shared" si="6"/>
        <v>2</v>
      </c>
      <c r="M24" s="92">
        <f t="shared" si="6"/>
        <v>3</v>
      </c>
      <c r="N24" s="92">
        <f t="shared" si="6"/>
        <v>1</v>
      </c>
      <c r="O24" s="92">
        <f t="shared" si="6"/>
        <v>3</v>
      </c>
      <c r="P24" s="92">
        <f t="shared" si="6"/>
        <v>5</v>
      </c>
      <c r="Q24" s="92">
        <f t="shared" si="6"/>
        <v>5</v>
      </c>
      <c r="R24" s="92">
        <f t="shared" si="6"/>
        <v>2</v>
      </c>
      <c r="S24" s="92">
        <f t="shared" si="6"/>
        <v>2</v>
      </c>
      <c r="T24" s="92">
        <f t="shared" si="6"/>
        <v>2</v>
      </c>
      <c r="U24" s="92">
        <f t="shared" si="6"/>
        <v>2</v>
      </c>
      <c r="V24" s="92">
        <f t="shared" si="6"/>
        <v>2</v>
      </c>
      <c r="W24" s="92">
        <f t="shared" si="6"/>
        <v>5</v>
      </c>
      <c r="X24" s="92">
        <f t="shared" si="6"/>
        <v>5</v>
      </c>
      <c r="Y24" s="92">
        <f t="shared" si="6"/>
        <v>2</v>
      </c>
      <c r="Z24" s="92">
        <f t="shared" si="6"/>
        <v>2</v>
      </c>
      <c r="AA24" s="92">
        <f t="shared" si="6"/>
        <v>2</v>
      </c>
      <c r="AB24" s="92">
        <f t="shared" si="6"/>
        <v>2</v>
      </c>
      <c r="AC24" s="92">
        <f t="shared" si="6"/>
        <v>2</v>
      </c>
      <c r="AD24" s="92">
        <f>COUNTIFS(AD$6:AD$13,"L")+COUNTIFS(AD$6:AD$13,"LG")</f>
        <v>4</v>
      </c>
      <c r="AE24" s="92">
        <f>COUNTIFS(AE$6:AE$13,"L")+COUNTIFS(AE$6:AE$13,"LG")</f>
        <v>4</v>
      </c>
      <c r="AF24" s="92">
        <f t="shared" si="6"/>
        <v>2</v>
      </c>
      <c r="AG24" s="92">
        <f t="shared" si="6"/>
        <v>2</v>
      </c>
      <c r="AH24" s="92">
        <f t="shared" si="6"/>
        <v>2</v>
      </c>
    </row>
    <row r="25" spans="2:34" x14ac:dyDescent="0.25">
      <c r="C25" s="21" t="s">
        <v>4</v>
      </c>
      <c r="D25" s="94">
        <f t="shared" ref="D25:AH25" si="7">COUNTIFS(D$6:D$14,"V")</f>
        <v>0</v>
      </c>
      <c r="E25" s="94">
        <f t="shared" si="7"/>
        <v>0</v>
      </c>
      <c r="F25" s="94">
        <f t="shared" si="7"/>
        <v>1</v>
      </c>
      <c r="G25" s="94">
        <f t="shared" si="7"/>
        <v>1</v>
      </c>
      <c r="H25" s="94">
        <f t="shared" si="7"/>
        <v>1</v>
      </c>
      <c r="I25" s="94">
        <f t="shared" si="7"/>
        <v>0</v>
      </c>
      <c r="J25" s="94">
        <f t="shared" si="7"/>
        <v>0</v>
      </c>
      <c r="K25" s="94">
        <f t="shared" si="7"/>
        <v>2</v>
      </c>
      <c r="L25" s="94">
        <f t="shared" si="7"/>
        <v>2</v>
      </c>
      <c r="M25" s="94">
        <f t="shared" si="7"/>
        <v>0</v>
      </c>
      <c r="N25" s="94">
        <f t="shared" si="7"/>
        <v>0</v>
      </c>
      <c r="O25" s="94">
        <f t="shared" si="7"/>
        <v>0</v>
      </c>
      <c r="P25" s="94">
        <f t="shared" si="7"/>
        <v>0</v>
      </c>
      <c r="Q25" s="94">
        <f t="shared" si="7"/>
        <v>0</v>
      </c>
      <c r="R25" s="94">
        <f t="shared" si="7"/>
        <v>0</v>
      </c>
      <c r="S25" s="94">
        <f t="shared" si="7"/>
        <v>0</v>
      </c>
      <c r="T25" s="94">
        <f t="shared" si="7"/>
        <v>1</v>
      </c>
      <c r="U25" s="94">
        <f t="shared" si="7"/>
        <v>1</v>
      </c>
      <c r="V25" s="94">
        <f t="shared" si="7"/>
        <v>1</v>
      </c>
      <c r="W25" s="94">
        <f t="shared" si="7"/>
        <v>0</v>
      </c>
      <c r="X25" s="94">
        <f t="shared" si="7"/>
        <v>0</v>
      </c>
      <c r="Y25" s="94">
        <f t="shared" si="7"/>
        <v>2</v>
      </c>
      <c r="Z25" s="94">
        <f t="shared" si="7"/>
        <v>2</v>
      </c>
      <c r="AA25" s="94">
        <f t="shared" si="7"/>
        <v>1</v>
      </c>
      <c r="AB25" s="94">
        <f t="shared" si="7"/>
        <v>1</v>
      </c>
      <c r="AC25" s="94">
        <f t="shared" si="7"/>
        <v>2</v>
      </c>
      <c r="AD25" s="94">
        <f>COUNTIFS(AD$6:AD$13,"V")</f>
        <v>1</v>
      </c>
      <c r="AE25" s="94">
        <f>COUNTIFS(AE$6:AE$13,"V")</f>
        <v>1</v>
      </c>
      <c r="AF25" s="94">
        <f t="shared" si="7"/>
        <v>0</v>
      </c>
      <c r="AG25" s="94">
        <f t="shared" si="7"/>
        <v>0</v>
      </c>
      <c r="AH25" s="94">
        <f t="shared" si="7"/>
        <v>1</v>
      </c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x14ac:dyDescent="0.25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13</v>
      </c>
      <c r="I30" s="69" t="s">
        <v>8</v>
      </c>
      <c r="J30" s="69" t="s">
        <v>8</v>
      </c>
      <c r="K30" s="69" t="s">
        <v>8</v>
      </c>
      <c r="L30" s="69" t="s">
        <v>8</v>
      </c>
      <c r="M30" s="69" t="s">
        <v>8</v>
      </c>
      <c r="N30" s="70" t="s">
        <v>6</v>
      </c>
      <c r="O30" s="71" t="s">
        <v>6</v>
      </c>
      <c r="P30"/>
      <c r="Q30"/>
      <c r="R30" s="1108">
        <f>8.33*(COUNTIFS(I30:O30,"&lt;&gt;"&amp;"L",I30:O30,"&lt;&gt;"&amp;"D"))+8*(COUNTIFS(I30:O30,"="&amp;"D"))</f>
        <v>57.65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18</v>
      </c>
      <c r="I31" s="69" t="s">
        <v>7</v>
      </c>
      <c r="J31" s="69" t="s">
        <v>7</v>
      </c>
      <c r="K31" s="69" t="s">
        <v>8</v>
      </c>
      <c r="L31" s="69" t="s">
        <v>8</v>
      </c>
      <c r="M31" s="69" t="s">
        <v>8</v>
      </c>
      <c r="N31" s="70" t="s">
        <v>7</v>
      </c>
      <c r="O31" s="71" t="s">
        <v>7</v>
      </c>
      <c r="P31"/>
      <c r="Q31"/>
      <c r="R31" s="1108">
        <f t="shared" ref="R31:R37" si="8">8.33*(COUNTIFS(I31:O31,"&lt;&gt;"&amp;"L",I31:O31,"&lt;&gt;"&amp;"D"))+8*(COUNTIFS(I31:O31,"="&amp;"D"))</f>
        <v>24.990000000000002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21</v>
      </c>
      <c r="I32" s="69" t="s">
        <v>8</v>
      </c>
      <c r="J32" s="69" t="s">
        <v>8</v>
      </c>
      <c r="K32" s="69" t="s">
        <v>7</v>
      </c>
      <c r="L32" s="69" t="s">
        <v>7</v>
      </c>
      <c r="M32" s="69" t="s">
        <v>7</v>
      </c>
      <c r="N32" s="70" t="s">
        <v>8</v>
      </c>
      <c r="O32" s="71" t="s">
        <v>8</v>
      </c>
      <c r="P32"/>
      <c r="Q32"/>
      <c r="R32" s="1108">
        <f t="shared" si="8"/>
        <v>33.32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ht="13" thickBot="1" x14ac:dyDescent="0.3">
      <c r="C33" s="10"/>
      <c r="D33" s="10"/>
      <c r="E33" s="10"/>
      <c r="F33" s="10"/>
      <c r="G33" s="10"/>
      <c r="H33" s="21" t="s">
        <v>26</v>
      </c>
      <c r="I33" s="69" t="s">
        <v>14</v>
      </c>
      <c r="J33" s="69" t="s">
        <v>14</v>
      </c>
      <c r="K33" s="69" t="s">
        <v>14</v>
      </c>
      <c r="L33" s="69" t="s">
        <v>14</v>
      </c>
      <c r="M33" s="69" t="s">
        <v>6</v>
      </c>
      <c r="N33" s="70" t="s">
        <v>7</v>
      </c>
      <c r="O33" s="71" t="s">
        <v>7</v>
      </c>
      <c r="P33"/>
      <c r="Q33"/>
      <c r="R33" s="1108">
        <f t="shared" si="8"/>
        <v>41.32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28</v>
      </c>
      <c r="I34" s="69" t="s">
        <v>7</v>
      </c>
      <c r="J34" s="69" t="s">
        <v>7</v>
      </c>
      <c r="K34" s="69" t="s">
        <v>7</v>
      </c>
      <c r="L34" s="69" t="s">
        <v>7</v>
      </c>
      <c r="M34" s="69" t="s">
        <v>14</v>
      </c>
      <c r="N34" s="70" t="s">
        <v>14</v>
      </c>
      <c r="O34" s="71" t="s">
        <v>14</v>
      </c>
      <c r="P34" s="10"/>
      <c r="Q34" s="10"/>
      <c r="R34" s="1108">
        <f t="shared" si="8"/>
        <v>24.990000000000002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30</v>
      </c>
      <c r="I35" s="69" t="s">
        <v>19</v>
      </c>
      <c r="J35" s="69" t="s">
        <v>19</v>
      </c>
      <c r="K35" s="69" t="s">
        <v>19</v>
      </c>
      <c r="L35" s="69" t="s">
        <v>6</v>
      </c>
      <c r="M35" s="69" t="s">
        <v>7</v>
      </c>
      <c r="N35" s="70" t="s">
        <v>7</v>
      </c>
      <c r="O35" s="71" t="s">
        <v>7</v>
      </c>
      <c r="P35" s="10"/>
      <c r="Q35" s="10"/>
      <c r="R35" s="1108">
        <f t="shared" si="8"/>
        <v>32.99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32</v>
      </c>
      <c r="I36" s="69" t="s">
        <v>14</v>
      </c>
      <c r="J36" s="69" t="s">
        <v>14</v>
      </c>
      <c r="K36" s="69" t="s">
        <v>14</v>
      </c>
      <c r="L36" s="69" t="s">
        <v>19</v>
      </c>
      <c r="M36" s="69" t="s">
        <v>19</v>
      </c>
      <c r="N36" s="70" t="s">
        <v>7</v>
      </c>
      <c r="O36" s="71" t="s">
        <v>7</v>
      </c>
      <c r="P36" s="10"/>
      <c r="Q36" s="10"/>
      <c r="R36" s="1108">
        <f t="shared" si="8"/>
        <v>41.65</v>
      </c>
      <c r="S36" s="110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ht="13" thickBot="1" x14ac:dyDescent="0.3">
      <c r="B37"/>
      <c r="C37" s="10"/>
      <c r="D37" s="10"/>
      <c r="E37" s="10"/>
      <c r="F37" s="10"/>
      <c r="G37" s="10"/>
      <c r="H37" s="21" t="s">
        <v>34</v>
      </c>
      <c r="I37" s="69" t="s">
        <v>6</v>
      </c>
      <c r="J37" s="69" t="s">
        <v>6</v>
      </c>
      <c r="K37" s="69" t="s">
        <v>6</v>
      </c>
      <c r="L37" s="69" t="s">
        <v>14</v>
      </c>
      <c r="M37" s="69" t="s">
        <v>14</v>
      </c>
      <c r="N37" s="70" t="s">
        <v>19</v>
      </c>
      <c r="O37" s="71" t="s">
        <v>19</v>
      </c>
      <c r="P37" s="10"/>
      <c r="Q37" s="10"/>
      <c r="R37" s="1118">
        <f t="shared" si="8"/>
        <v>57.32</v>
      </c>
      <c r="S37" s="1119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x14ac:dyDescent="0.25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ht="13" thickBot="1" x14ac:dyDescent="0.3">
      <c r="B3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98"/>
      <c r="S39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29" t="s">
        <v>8</v>
      </c>
      <c r="I40" s="61">
        <f t="shared" ref="I40:O40" si="9">COUNTIFS(I30:I37,"M")</f>
        <v>2</v>
      </c>
      <c r="J40" s="61">
        <f t="shared" si="9"/>
        <v>2</v>
      </c>
      <c r="K40" s="61">
        <f t="shared" si="9"/>
        <v>2</v>
      </c>
      <c r="L40" s="61">
        <f t="shared" si="9"/>
        <v>2</v>
      </c>
      <c r="M40" s="61">
        <f t="shared" si="9"/>
        <v>2</v>
      </c>
      <c r="N40" s="61">
        <f t="shared" si="9"/>
        <v>1</v>
      </c>
      <c r="O40" s="99">
        <f t="shared" si="9"/>
        <v>1</v>
      </c>
      <c r="P40" s="10"/>
      <c r="Q40" s="10"/>
      <c r="R40" s="1112">
        <f>SUM(I40:O40)</f>
        <v>12</v>
      </c>
      <c r="S40" s="1113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14</v>
      </c>
      <c r="I41" s="10">
        <f t="shared" ref="I41:O41" si="10">COUNTIFS(I30:I37,"T")</f>
        <v>2</v>
      </c>
      <c r="J41" s="10">
        <f t="shared" si="10"/>
        <v>2</v>
      </c>
      <c r="K41" s="10">
        <f t="shared" si="10"/>
        <v>2</v>
      </c>
      <c r="L41" s="10">
        <f t="shared" si="10"/>
        <v>2</v>
      </c>
      <c r="M41" s="10">
        <f t="shared" si="10"/>
        <v>2</v>
      </c>
      <c r="N41" s="10">
        <f t="shared" si="10"/>
        <v>1</v>
      </c>
      <c r="O41" s="100">
        <f t="shared" si="10"/>
        <v>1</v>
      </c>
      <c r="P41" s="10"/>
      <c r="Q41" s="10"/>
      <c r="R41" s="1114">
        <f t="shared" ref="R41:R44" si="11">SUM(I41:O41)</f>
        <v>12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19</v>
      </c>
      <c r="I42" s="10">
        <f t="shared" ref="I42:O42" si="12">COUNTIFS(I30:I37,"N")</f>
        <v>1</v>
      </c>
      <c r="J42" s="10">
        <f t="shared" si="12"/>
        <v>1</v>
      </c>
      <c r="K42" s="10">
        <f t="shared" si="12"/>
        <v>1</v>
      </c>
      <c r="L42" s="10">
        <f t="shared" si="12"/>
        <v>1</v>
      </c>
      <c r="M42" s="10">
        <f t="shared" si="12"/>
        <v>1</v>
      </c>
      <c r="N42" s="10">
        <f t="shared" si="12"/>
        <v>1</v>
      </c>
      <c r="O42" s="100">
        <f t="shared" si="12"/>
        <v>1</v>
      </c>
      <c r="P42" s="10"/>
      <c r="Q42" s="10"/>
      <c r="R42" s="1114">
        <f t="shared" si="11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x14ac:dyDescent="0.25">
      <c r="B43"/>
      <c r="C43" s="10"/>
      <c r="D43" s="10"/>
      <c r="E43" s="10"/>
      <c r="F43" s="10"/>
      <c r="G43" s="10"/>
      <c r="H43" s="30" t="s">
        <v>6</v>
      </c>
      <c r="I43" s="10">
        <f t="shared" ref="I43:O43" si="13">COUNTIFS(I30:I37,"D")</f>
        <v>1</v>
      </c>
      <c r="J43" s="10">
        <f t="shared" si="13"/>
        <v>1</v>
      </c>
      <c r="K43" s="10">
        <f t="shared" si="13"/>
        <v>1</v>
      </c>
      <c r="L43" s="10">
        <f t="shared" si="13"/>
        <v>1</v>
      </c>
      <c r="M43" s="10">
        <f t="shared" si="13"/>
        <v>1</v>
      </c>
      <c r="N43" s="10">
        <f t="shared" si="13"/>
        <v>1</v>
      </c>
      <c r="O43" s="100">
        <f t="shared" si="13"/>
        <v>1</v>
      </c>
      <c r="P43" s="10"/>
      <c r="Q43" s="10"/>
      <c r="R43" s="1114">
        <f t="shared" si="11"/>
        <v>7</v>
      </c>
      <c r="S43" s="1115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  <row r="44" spans="2:33" s="5" customFormat="1" ht="13" thickBot="1" x14ac:dyDescent="0.3">
      <c r="B44"/>
      <c r="C44" s="10"/>
      <c r="D44" s="10"/>
      <c r="E44" s="10"/>
      <c r="F44" s="10"/>
      <c r="G44" s="10"/>
      <c r="H44" s="31" t="s">
        <v>7</v>
      </c>
      <c r="I44" s="62">
        <f t="shared" ref="I44:O44" si="14">COUNTIFS(I30:I37,"L")</f>
        <v>2</v>
      </c>
      <c r="J44" s="62">
        <f t="shared" si="14"/>
        <v>2</v>
      </c>
      <c r="K44" s="62">
        <f t="shared" si="14"/>
        <v>2</v>
      </c>
      <c r="L44" s="62">
        <f t="shared" si="14"/>
        <v>2</v>
      </c>
      <c r="M44" s="62">
        <f t="shared" si="14"/>
        <v>2</v>
      </c>
      <c r="N44" s="62">
        <f t="shared" si="14"/>
        <v>4</v>
      </c>
      <c r="O44" s="101">
        <f t="shared" si="14"/>
        <v>4</v>
      </c>
      <c r="P44" s="10"/>
      <c r="Q44" s="10"/>
      <c r="R44" s="1116">
        <f t="shared" si="11"/>
        <v>18</v>
      </c>
      <c r="S44" s="1117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/>
      <c r="AG44"/>
    </row>
  </sheetData>
  <mergeCells count="16">
    <mergeCell ref="R41:S41"/>
    <mergeCell ref="R42:S42"/>
    <mergeCell ref="R43:S43"/>
    <mergeCell ref="R44:S44"/>
    <mergeCell ref="R33:S33"/>
    <mergeCell ref="R34:S34"/>
    <mergeCell ref="R35:S35"/>
    <mergeCell ref="R36:S36"/>
    <mergeCell ref="R37:S37"/>
    <mergeCell ref="R40:S40"/>
    <mergeCell ref="R32:S32"/>
    <mergeCell ref="D1:I1"/>
    <mergeCell ref="D3:AG3"/>
    <mergeCell ref="B4:B5"/>
    <mergeCell ref="R30:S30"/>
    <mergeCell ref="R31:S31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0BEF-80B2-4126-B22C-D7EF57AE559F}">
  <sheetPr>
    <tabColor theme="7" tint="0.79998168889431442"/>
  </sheetPr>
  <dimension ref="B1:AH43"/>
  <sheetViews>
    <sheetView showGridLines="0" zoomScale="115" zoomScaleNormal="11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O6" sqref="O6"/>
    </sheetView>
  </sheetViews>
  <sheetFormatPr baseColWidth="10" defaultColWidth="11.453125" defaultRowHeight="12.5" x14ac:dyDescent="0.25"/>
  <cols>
    <col min="1" max="1" width="28" customWidth="1"/>
    <col min="2" max="2" width="27.54296875" customWidth="1"/>
    <col min="3" max="31" width="4.26953125" style="5" customWidth="1"/>
    <col min="32" max="32" width="4.26953125" customWidth="1"/>
    <col min="33" max="33" width="4.453125" customWidth="1"/>
    <col min="34" max="34" width="3.54296875" customWidth="1"/>
    <col min="35" max="35" width="15.7265625" bestFit="1" customWidth="1"/>
    <col min="36" max="36" width="14.7265625" bestFit="1" customWidth="1"/>
  </cols>
  <sheetData>
    <row r="1" spans="2:34" ht="21" customHeight="1" x14ac:dyDescent="0.25">
      <c r="C1" s="10"/>
      <c r="D1" s="1099"/>
      <c r="E1" s="1099"/>
      <c r="F1" s="1099"/>
      <c r="G1" s="1099"/>
      <c r="H1" s="1099"/>
      <c r="I1" s="1099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2:34" ht="5.25" customHeight="1" x14ac:dyDescent="0.3">
      <c r="B2" s="1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2:34" ht="10.5" customHeight="1" x14ac:dyDescent="0.3">
      <c r="B3" s="1"/>
      <c r="C3" s="7"/>
      <c r="D3" s="1120" t="s">
        <v>80</v>
      </c>
      <c r="E3" s="1120"/>
      <c r="F3" s="1120"/>
      <c r="G3" s="1120"/>
      <c r="H3" s="1120"/>
      <c r="I3" s="1120"/>
      <c r="J3" s="1120"/>
      <c r="K3" s="1120"/>
      <c r="L3" s="1120"/>
      <c r="M3" s="1120"/>
      <c r="N3" s="1120"/>
      <c r="O3" s="1120"/>
      <c r="P3" s="1120"/>
      <c r="Q3" s="1120"/>
      <c r="R3" s="1120"/>
      <c r="S3" s="1120"/>
      <c r="T3" s="1120"/>
      <c r="U3" s="1120"/>
      <c r="V3" s="1120"/>
      <c r="W3" s="1120"/>
      <c r="X3" s="1120"/>
      <c r="Y3" s="1120"/>
      <c r="Z3" s="1120"/>
      <c r="AA3" s="1120"/>
      <c r="AB3" s="1120"/>
      <c r="AC3" s="1120"/>
      <c r="AD3" s="1120"/>
      <c r="AE3" s="1120"/>
      <c r="AF3" s="1120"/>
      <c r="AG3" s="1120"/>
    </row>
    <row r="4" spans="2:34" ht="11.25" customHeight="1" x14ac:dyDescent="0.25">
      <c r="B4" s="1100" t="s">
        <v>3</v>
      </c>
      <c r="C4" s="8"/>
      <c r="D4" s="15" t="s">
        <v>10</v>
      </c>
      <c r="E4" s="15" t="s">
        <v>4</v>
      </c>
      <c r="F4" s="16" t="s">
        <v>5</v>
      </c>
      <c r="G4" s="16" t="s">
        <v>6</v>
      </c>
      <c r="H4" s="15" t="s">
        <v>7</v>
      </c>
      <c r="I4" s="15" t="s">
        <v>8</v>
      </c>
      <c r="J4" s="15" t="s">
        <v>9</v>
      </c>
      <c r="K4" s="15" t="s">
        <v>10</v>
      </c>
      <c r="L4" s="15" t="s">
        <v>4</v>
      </c>
      <c r="M4" s="16" t="s">
        <v>5</v>
      </c>
      <c r="N4" s="16" t="s">
        <v>6</v>
      </c>
      <c r="O4" s="15" t="s">
        <v>7</v>
      </c>
      <c r="P4" s="15" t="s">
        <v>8</v>
      </c>
      <c r="Q4" s="15" t="s">
        <v>9</v>
      </c>
      <c r="R4" s="15" t="s">
        <v>10</v>
      </c>
      <c r="S4" s="15" t="s">
        <v>4</v>
      </c>
      <c r="T4" s="16" t="s">
        <v>5</v>
      </c>
      <c r="U4" s="16" t="s">
        <v>6</v>
      </c>
      <c r="V4" s="15" t="s">
        <v>7</v>
      </c>
      <c r="W4" s="15" t="s">
        <v>8</v>
      </c>
      <c r="X4" s="15" t="s">
        <v>9</v>
      </c>
      <c r="Y4" s="15" t="s">
        <v>10</v>
      </c>
      <c r="Z4" s="15" t="s">
        <v>4</v>
      </c>
      <c r="AA4" s="16" t="s">
        <v>5</v>
      </c>
      <c r="AB4" s="16" t="s">
        <v>6</v>
      </c>
      <c r="AC4" s="15" t="s">
        <v>7</v>
      </c>
      <c r="AD4" s="15" t="s">
        <v>8</v>
      </c>
      <c r="AE4" s="15" t="s">
        <v>9</v>
      </c>
      <c r="AF4" s="15" t="s">
        <v>10</v>
      </c>
      <c r="AG4" s="15" t="s">
        <v>4</v>
      </c>
      <c r="AH4" s="16" t="s">
        <v>5</v>
      </c>
    </row>
    <row r="5" spans="2:34" x14ac:dyDescent="0.25">
      <c r="B5" s="1101"/>
      <c r="C5" s="9"/>
      <c r="D5" s="34">
        <v>45413</v>
      </c>
      <c r="E5" s="34">
        <v>45414</v>
      </c>
      <c r="F5" s="172">
        <v>45415</v>
      </c>
      <c r="G5" s="172">
        <v>45416</v>
      </c>
      <c r="H5" s="34">
        <v>45417</v>
      </c>
      <c r="I5" s="34">
        <v>45418</v>
      </c>
      <c r="J5" s="34">
        <v>45419</v>
      </c>
      <c r="K5" s="34">
        <v>45420</v>
      </c>
      <c r="L5" s="34">
        <v>45421</v>
      </c>
      <c r="M5" s="172">
        <v>45422</v>
      </c>
      <c r="N5" s="172">
        <v>45423</v>
      </c>
      <c r="O5" s="34">
        <v>45424</v>
      </c>
      <c r="P5" s="34">
        <v>45425</v>
      </c>
      <c r="Q5" s="34">
        <v>45426</v>
      </c>
      <c r="R5" s="268">
        <v>45427</v>
      </c>
      <c r="S5" s="34">
        <v>45428</v>
      </c>
      <c r="T5" s="172">
        <v>45429</v>
      </c>
      <c r="U5" s="172">
        <v>45430</v>
      </c>
      <c r="V5" s="34">
        <v>45431</v>
      </c>
      <c r="W5" s="34">
        <v>45432</v>
      </c>
      <c r="X5" s="34">
        <v>45433</v>
      </c>
      <c r="Y5" s="34">
        <v>45434</v>
      </c>
      <c r="Z5" s="34">
        <v>45435</v>
      </c>
      <c r="AA5" s="172">
        <v>45436</v>
      </c>
      <c r="AB5" s="172">
        <v>45437</v>
      </c>
      <c r="AC5" s="34">
        <v>45438</v>
      </c>
      <c r="AD5" s="34">
        <v>45439</v>
      </c>
      <c r="AE5" s="34">
        <v>45440</v>
      </c>
      <c r="AF5" s="34">
        <v>45441</v>
      </c>
      <c r="AG5" s="34">
        <v>45442</v>
      </c>
      <c r="AH5" s="34">
        <v>45443</v>
      </c>
    </row>
    <row r="6" spans="2:34" ht="15" customHeight="1" x14ac:dyDescent="0.25">
      <c r="B6" s="55" t="s">
        <v>17</v>
      </c>
      <c r="C6" s="10" t="s">
        <v>13</v>
      </c>
      <c r="D6" s="114" t="s">
        <v>4</v>
      </c>
      <c r="E6" s="114" t="s">
        <v>4</v>
      </c>
      <c r="F6" s="154" t="s">
        <v>7</v>
      </c>
      <c r="G6" s="155" t="s">
        <v>7</v>
      </c>
      <c r="H6" s="114" t="s">
        <v>4</v>
      </c>
      <c r="I6" s="114" t="s">
        <v>4</v>
      </c>
      <c r="J6" s="69" t="s">
        <v>7</v>
      </c>
      <c r="K6" s="69" t="s">
        <v>7</v>
      </c>
      <c r="L6" s="162" t="s">
        <v>7</v>
      </c>
      <c r="M6" s="173" t="s">
        <v>16</v>
      </c>
      <c r="N6" s="174" t="s">
        <v>16</v>
      </c>
      <c r="O6" s="114" t="s">
        <v>77</v>
      </c>
      <c r="P6" s="114" t="s">
        <v>77</v>
      </c>
      <c r="Q6" s="181" t="s">
        <v>77</v>
      </c>
      <c r="R6" s="284" t="s">
        <v>77</v>
      </c>
      <c r="S6" s="183" t="s">
        <v>53</v>
      </c>
      <c r="T6" s="115" t="s">
        <v>23</v>
      </c>
      <c r="U6" s="115" t="s">
        <v>23</v>
      </c>
      <c r="V6" s="115" t="s">
        <v>16</v>
      </c>
      <c r="W6" s="115" t="s">
        <v>16</v>
      </c>
      <c r="X6" s="115" t="s">
        <v>16</v>
      </c>
      <c r="Y6" s="115" t="s">
        <v>16</v>
      </c>
      <c r="Z6" s="115" t="s">
        <v>16</v>
      </c>
      <c r="AA6" s="154" t="s">
        <v>6</v>
      </c>
      <c r="AB6" s="155" t="s">
        <v>6</v>
      </c>
      <c r="AC6" s="167" t="s">
        <v>7</v>
      </c>
      <c r="AD6" s="69" t="s">
        <v>7</v>
      </c>
      <c r="AE6" s="69" t="s">
        <v>8</v>
      </c>
      <c r="AF6" s="69" t="s">
        <v>8</v>
      </c>
      <c r="AG6" s="69" t="s">
        <v>8</v>
      </c>
      <c r="AH6" s="69" t="s">
        <v>7</v>
      </c>
    </row>
    <row r="7" spans="2:34" ht="15" customHeight="1" x14ac:dyDescent="0.25">
      <c r="B7" s="55" t="s">
        <v>73</v>
      </c>
      <c r="C7" s="10" t="s">
        <v>18</v>
      </c>
      <c r="D7" s="69" t="s">
        <v>7</v>
      </c>
      <c r="E7" s="162" t="s">
        <v>7</v>
      </c>
      <c r="F7" s="154" t="s">
        <v>8</v>
      </c>
      <c r="G7" s="155" t="s">
        <v>8</v>
      </c>
      <c r="H7" s="167" t="s">
        <v>14</v>
      </c>
      <c r="I7" s="69" t="s">
        <v>14</v>
      </c>
      <c r="J7" s="69" t="s">
        <v>14</v>
      </c>
      <c r="K7" s="69" t="s">
        <v>14</v>
      </c>
      <c r="L7" s="113" t="s">
        <v>6</v>
      </c>
      <c r="M7" s="158" t="s">
        <v>7</v>
      </c>
      <c r="N7" s="159" t="s">
        <v>7</v>
      </c>
      <c r="O7" s="167" t="s">
        <v>8</v>
      </c>
      <c r="P7" s="114" t="s">
        <v>4</v>
      </c>
      <c r="Q7" s="162" t="s">
        <v>8</v>
      </c>
      <c r="R7" s="279" t="s">
        <v>8</v>
      </c>
      <c r="S7" s="184" t="s">
        <v>8</v>
      </c>
      <c r="T7" s="154" t="s">
        <v>6</v>
      </c>
      <c r="U7" s="155" t="s">
        <v>6</v>
      </c>
      <c r="V7" s="167" t="s">
        <v>7</v>
      </c>
      <c r="W7" s="69" t="s">
        <v>7</v>
      </c>
      <c r="X7" s="69" t="s">
        <v>8</v>
      </c>
      <c r="Y7" s="69" t="s">
        <v>8</v>
      </c>
      <c r="Z7" s="113" t="s">
        <v>6</v>
      </c>
      <c r="AA7" s="158" t="s">
        <v>7</v>
      </c>
      <c r="AB7" s="159" t="s">
        <v>7</v>
      </c>
      <c r="AC7" s="167" t="s">
        <v>8</v>
      </c>
      <c r="AD7" s="69" t="s">
        <v>8</v>
      </c>
      <c r="AE7" s="69" t="s">
        <v>7</v>
      </c>
      <c r="AF7" s="69" t="s">
        <v>7</v>
      </c>
      <c r="AG7" s="69" t="s">
        <v>7</v>
      </c>
      <c r="AH7" s="77" t="s">
        <v>7</v>
      </c>
    </row>
    <row r="8" spans="2:34" ht="15" customHeight="1" x14ac:dyDescent="0.25">
      <c r="B8" s="55" t="s">
        <v>20</v>
      </c>
      <c r="C8" s="10" t="s">
        <v>21</v>
      </c>
      <c r="D8" s="115" t="s">
        <v>22</v>
      </c>
      <c r="E8" s="163" t="s">
        <v>53</v>
      </c>
      <c r="F8" s="115" t="s">
        <v>23</v>
      </c>
      <c r="G8" s="115" t="s">
        <v>23</v>
      </c>
      <c r="H8" s="115" t="s">
        <v>16</v>
      </c>
      <c r="I8" s="115" t="s">
        <v>16</v>
      </c>
      <c r="J8" s="115" t="s">
        <v>16</v>
      </c>
      <c r="K8" s="115" t="s">
        <v>16</v>
      </c>
      <c r="L8" s="115" t="s">
        <v>16</v>
      </c>
      <c r="M8" s="158" t="s">
        <v>6</v>
      </c>
      <c r="N8" s="159" t="s">
        <v>6</v>
      </c>
      <c r="O8" s="167" t="s">
        <v>7</v>
      </c>
      <c r="P8" s="69" t="s">
        <v>7</v>
      </c>
      <c r="Q8" s="114" t="s">
        <v>4</v>
      </c>
      <c r="R8" s="279" t="s">
        <v>7</v>
      </c>
      <c r="S8" s="114" t="s">
        <v>4</v>
      </c>
      <c r="T8" s="158" t="s">
        <v>7</v>
      </c>
      <c r="U8" s="159" t="s">
        <v>7</v>
      </c>
      <c r="V8" s="114" t="s">
        <v>4</v>
      </c>
      <c r="W8" s="114" t="s">
        <v>4</v>
      </c>
      <c r="X8" s="69" t="s">
        <v>7</v>
      </c>
      <c r="Y8" s="69" t="s">
        <v>7</v>
      </c>
      <c r="Z8" s="162" t="s">
        <v>7</v>
      </c>
      <c r="AA8" s="156" t="s">
        <v>16</v>
      </c>
      <c r="AB8" s="157" t="s">
        <v>16</v>
      </c>
      <c r="AC8" s="168" t="s">
        <v>22</v>
      </c>
      <c r="AD8" s="115" t="s">
        <v>22</v>
      </c>
      <c r="AE8" s="115" t="s">
        <v>22</v>
      </c>
      <c r="AF8" s="115" t="s">
        <v>22</v>
      </c>
      <c r="AG8" s="115" t="s">
        <v>53</v>
      </c>
      <c r="AH8" s="77" t="s">
        <v>16</v>
      </c>
    </row>
    <row r="9" spans="2:34" ht="15" customHeight="1" x14ac:dyDescent="0.25">
      <c r="B9" s="55" t="s">
        <v>66</v>
      </c>
      <c r="C9" s="10" t="s">
        <v>26</v>
      </c>
      <c r="D9" s="69" t="s">
        <v>8</v>
      </c>
      <c r="E9" s="162" t="s">
        <v>8</v>
      </c>
      <c r="F9" s="158" t="s">
        <v>6</v>
      </c>
      <c r="G9" s="159" t="s">
        <v>6</v>
      </c>
      <c r="H9" s="167" t="s">
        <v>7</v>
      </c>
      <c r="I9" s="69" t="s">
        <v>7</v>
      </c>
      <c r="J9" s="69" t="s">
        <v>8</v>
      </c>
      <c r="K9" s="69" t="s">
        <v>8</v>
      </c>
      <c r="L9" s="162" t="s">
        <v>8</v>
      </c>
      <c r="M9" s="158" t="s">
        <v>7</v>
      </c>
      <c r="N9" s="159" t="s">
        <v>7</v>
      </c>
      <c r="O9" s="167" t="s">
        <v>8</v>
      </c>
      <c r="P9" s="69" t="s">
        <v>8</v>
      </c>
      <c r="Q9" s="162" t="s">
        <v>7</v>
      </c>
      <c r="R9" s="280" t="s">
        <v>7</v>
      </c>
      <c r="S9" s="184" t="s">
        <v>7</v>
      </c>
      <c r="T9" s="158" t="s">
        <v>8</v>
      </c>
      <c r="U9" s="159" t="s">
        <v>8</v>
      </c>
      <c r="V9" s="114" t="s">
        <v>4</v>
      </c>
      <c r="W9" s="114" t="s">
        <v>4</v>
      </c>
      <c r="X9" s="114" t="s">
        <v>4</v>
      </c>
      <c r="Y9" s="114" t="s">
        <v>4</v>
      </c>
      <c r="Z9" s="114" t="s">
        <v>4</v>
      </c>
      <c r="AA9" s="158" t="s">
        <v>7</v>
      </c>
      <c r="AB9" s="159" t="s">
        <v>7</v>
      </c>
      <c r="AC9" s="114" t="s">
        <v>4</v>
      </c>
      <c r="AD9" s="114" t="s">
        <v>4</v>
      </c>
      <c r="AE9" s="114" t="s">
        <v>4</v>
      </c>
      <c r="AF9" s="114" t="s">
        <v>4</v>
      </c>
      <c r="AG9" s="114" t="s">
        <v>4</v>
      </c>
      <c r="AH9" s="70" t="s">
        <v>6</v>
      </c>
    </row>
    <row r="10" spans="2:34" ht="15" customHeight="1" x14ac:dyDescent="0.3">
      <c r="B10" s="55" t="s">
        <v>31</v>
      </c>
      <c r="C10" s="10" t="s">
        <v>28</v>
      </c>
      <c r="D10" s="113" t="s">
        <v>6</v>
      </c>
      <c r="E10" s="164" t="s">
        <v>7</v>
      </c>
      <c r="F10" s="158" t="s">
        <v>7</v>
      </c>
      <c r="G10" s="159" t="s">
        <v>7</v>
      </c>
      <c r="H10" s="114" t="s">
        <v>4</v>
      </c>
      <c r="I10" s="114" t="s">
        <v>4</v>
      </c>
      <c r="J10" s="114" t="s">
        <v>4</v>
      </c>
      <c r="K10" s="114" t="s">
        <v>4</v>
      </c>
      <c r="L10" s="114" t="s">
        <v>4</v>
      </c>
      <c r="M10" s="158" t="s">
        <v>7</v>
      </c>
      <c r="N10" s="159" t="s">
        <v>7</v>
      </c>
      <c r="O10" s="169" t="s">
        <v>6</v>
      </c>
      <c r="P10" s="113" t="s">
        <v>6</v>
      </c>
      <c r="Q10" s="182" t="s">
        <v>6</v>
      </c>
      <c r="R10" s="281" t="s">
        <v>19</v>
      </c>
      <c r="S10" s="185" t="s">
        <v>19</v>
      </c>
      <c r="T10" s="158" t="s">
        <v>19</v>
      </c>
      <c r="U10" s="159" t="s">
        <v>19</v>
      </c>
      <c r="V10" s="170" t="s">
        <v>7</v>
      </c>
      <c r="W10" s="110" t="s">
        <v>7</v>
      </c>
      <c r="X10" s="110" t="s">
        <v>7</v>
      </c>
      <c r="Y10" s="110" t="s">
        <v>7</v>
      </c>
      <c r="Z10" s="390" t="s">
        <v>19</v>
      </c>
      <c r="AA10" s="393" t="s">
        <v>19</v>
      </c>
      <c r="AB10" s="394" t="s">
        <v>19</v>
      </c>
      <c r="AC10" s="171" t="s">
        <v>19</v>
      </c>
      <c r="AD10" s="112" t="s">
        <v>19</v>
      </c>
      <c r="AE10" s="112" t="s">
        <v>19</v>
      </c>
      <c r="AF10" s="113" t="s">
        <v>6</v>
      </c>
      <c r="AG10" s="110" t="s">
        <v>7</v>
      </c>
      <c r="AH10" s="70" t="s">
        <v>7</v>
      </c>
    </row>
    <row r="11" spans="2:34" ht="33.65" customHeight="1" x14ac:dyDescent="0.25">
      <c r="B11" s="123" t="s">
        <v>81</v>
      </c>
      <c r="C11" s="10" t="s">
        <v>61</v>
      </c>
      <c r="D11" s="111" t="s">
        <v>14</v>
      </c>
      <c r="E11" s="165" t="s">
        <v>14</v>
      </c>
      <c r="F11" s="158" t="s">
        <v>7</v>
      </c>
      <c r="G11" s="159" t="s">
        <v>7</v>
      </c>
      <c r="H11" s="169" t="s">
        <v>6</v>
      </c>
      <c r="I11" s="113" t="s">
        <v>6</v>
      </c>
      <c r="J11" s="113" t="s">
        <v>6</v>
      </c>
      <c r="K11" s="112" t="s">
        <v>19</v>
      </c>
      <c r="L11" s="166" t="s">
        <v>19</v>
      </c>
      <c r="M11" s="158" t="s">
        <v>19</v>
      </c>
      <c r="N11" s="159" t="s">
        <v>19</v>
      </c>
      <c r="O11" s="170" t="s">
        <v>7</v>
      </c>
      <c r="P11" s="110" t="s">
        <v>7</v>
      </c>
      <c r="Q11" s="164" t="s">
        <v>7</v>
      </c>
      <c r="R11" s="289" t="s">
        <v>7</v>
      </c>
      <c r="S11" s="186" t="s">
        <v>14</v>
      </c>
      <c r="T11" s="158" t="s">
        <v>14</v>
      </c>
      <c r="U11" s="159" t="s">
        <v>14</v>
      </c>
      <c r="V11" s="171" t="s">
        <v>19</v>
      </c>
      <c r="W11" s="112" t="s">
        <v>19</v>
      </c>
      <c r="X11" s="112" t="s">
        <v>19</v>
      </c>
      <c r="Y11" s="113" t="s">
        <v>6</v>
      </c>
      <c r="Z11" s="164" t="s">
        <v>7</v>
      </c>
      <c r="AA11" s="158" t="s">
        <v>7</v>
      </c>
      <c r="AB11" s="159" t="s">
        <v>7</v>
      </c>
      <c r="AC11" s="175" t="s">
        <v>14</v>
      </c>
      <c r="AD11" s="111" t="s">
        <v>14</v>
      </c>
      <c r="AE11" s="111" t="s">
        <v>14</v>
      </c>
      <c r="AF11" s="111" t="s">
        <v>14</v>
      </c>
      <c r="AG11" s="111" t="s">
        <v>14</v>
      </c>
      <c r="AH11" s="70" t="s">
        <v>7</v>
      </c>
    </row>
    <row r="12" spans="2:34" ht="15" customHeight="1" x14ac:dyDescent="0.25">
      <c r="B12" s="55" t="s">
        <v>56</v>
      </c>
      <c r="C12" s="10" t="s">
        <v>34</v>
      </c>
      <c r="D12" s="112" t="s">
        <v>19</v>
      </c>
      <c r="E12" s="166" t="s">
        <v>19</v>
      </c>
      <c r="F12" s="158" t="s">
        <v>19</v>
      </c>
      <c r="G12" s="159" t="s">
        <v>19</v>
      </c>
      <c r="H12" s="170" t="s">
        <v>7</v>
      </c>
      <c r="I12" s="110" t="s">
        <v>7</v>
      </c>
      <c r="J12" s="110" t="s">
        <v>7</v>
      </c>
      <c r="K12" s="110" t="s">
        <v>7</v>
      </c>
      <c r="L12" s="165" t="s">
        <v>14</v>
      </c>
      <c r="M12" s="158" t="s">
        <v>14</v>
      </c>
      <c r="N12" s="159" t="s">
        <v>14</v>
      </c>
      <c r="O12" s="171" t="s">
        <v>19</v>
      </c>
      <c r="P12" s="112" t="s">
        <v>19</v>
      </c>
      <c r="Q12" s="166" t="s">
        <v>19</v>
      </c>
      <c r="R12" s="282" t="s">
        <v>6</v>
      </c>
      <c r="S12" s="187" t="s">
        <v>7</v>
      </c>
      <c r="T12" s="158" t="s">
        <v>7</v>
      </c>
      <c r="U12" s="159" t="s">
        <v>7</v>
      </c>
      <c r="V12" s="175" t="s">
        <v>14</v>
      </c>
      <c r="W12" s="111" t="s">
        <v>14</v>
      </c>
      <c r="X12" s="111" t="s">
        <v>14</v>
      </c>
      <c r="Y12" s="111" t="s">
        <v>14</v>
      </c>
      <c r="Z12" s="165" t="s">
        <v>14</v>
      </c>
      <c r="AA12" s="158" t="s">
        <v>7</v>
      </c>
      <c r="AB12" s="159" t="s">
        <v>7</v>
      </c>
      <c r="AC12" s="169" t="s">
        <v>6</v>
      </c>
      <c r="AD12" s="113" t="s">
        <v>6</v>
      </c>
      <c r="AE12" s="113" t="s">
        <v>6</v>
      </c>
      <c r="AF12" s="112" t="s">
        <v>19</v>
      </c>
      <c r="AG12" s="112" t="s">
        <v>19</v>
      </c>
      <c r="AH12" s="70" t="s">
        <v>19</v>
      </c>
    </row>
    <row r="13" spans="2:34" ht="15" customHeight="1" x14ac:dyDescent="0.3">
      <c r="B13" s="55" t="s">
        <v>62</v>
      </c>
      <c r="C13" s="10" t="s">
        <v>63</v>
      </c>
      <c r="D13" s="110" t="s">
        <v>7</v>
      </c>
      <c r="E13" s="165" t="s">
        <v>14</v>
      </c>
      <c r="F13" s="160" t="s">
        <v>14</v>
      </c>
      <c r="G13" s="161" t="s">
        <v>14</v>
      </c>
      <c r="H13" s="171" t="s">
        <v>19</v>
      </c>
      <c r="I13" s="112" t="s">
        <v>19</v>
      </c>
      <c r="J13" s="112" t="s">
        <v>19</v>
      </c>
      <c r="K13" s="113" t="s">
        <v>6</v>
      </c>
      <c r="L13" s="164" t="s">
        <v>7</v>
      </c>
      <c r="M13" s="160" t="s">
        <v>7</v>
      </c>
      <c r="N13" s="161" t="s">
        <v>7</v>
      </c>
      <c r="O13" s="175" t="s">
        <v>14</v>
      </c>
      <c r="P13" s="111" t="s">
        <v>14</v>
      </c>
      <c r="Q13" s="165" t="s">
        <v>14</v>
      </c>
      <c r="R13" s="288" t="s">
        <v>14</v>
      </c>
      <c r="S13" s="186" t="s">
        <v>14</v>
      </c>
      <c r="T13" s="160" t="s">
        <v>7</v>
      </c>
      <c r="U13" s="161" t="s">
        <v>7</v>
      </c>
      <c r="V13" s="169" t="s">
        <v>6</v>
      </c>
      <c r="W13" s="113" t="s">
        <v>6</v>
      </c>
      <c r="X13" s="113" t="s">
        <v>6</v>
      </c>
      <c r="Y13" s="112" t="s">
        <v>19</v>
      </c>
      <c r="Z13" s="390" t="s">
        <v>14</v>
      </c>
      <c r="AA13" s="391" t="s">
        <v>14</v>
      </c>
      <c r="AB13" s="392" t="s">
        <v>14</v>
      </c>
      <c r="AC13" s="170" t="s">
        <v>7</v>
      </c>
      <c r="AD13" s="110" t="s">
        <v>7</v>
      </c>
      <c r="AE13" s="110" t="s">
        <v>7</v>
      </c>
      <c r="AF13" s="110" t="s">
        <v>7</v>
      </c>
      <c r="AG13" s="111" t="s">
        <v>14</v>
      </c>
      <c r="AH13" s="70" t="s">
        <v>14</v>
      </c>
    </row>
    <row r="14" spans="2:34" ht="16.149999999999999" customHeight="1" x14ac:dyDescent="0.25">
      <c r="B14" s="55" t="s">
        <v>55</v>
      </c>
      <c r="C14" s="10"/>
      <c r="D14" s="25"/>
      <c r="E14" s="25"/>
      <c r="F14" s="146"/>
      <c r="G14" s="146"/>
      <c r="H14" s="25"/>
      <c r="I14" s="25"/>
      <c r="J14" s="25"/>
      <c r="K14" s="25"/>
      <c r="L14" s="25"/>
      <c r="M14" s="146"/>
      <c r="N14" s="146"/>
      <c r="O14" s="25"/>
      <c r="P14" s="25"/>
      <c r="Q14" s="25"/>
      <c r="R14" s="146"/>
      <c r="S14" s="25"/>
      <c r="T14" s="146"/>
      <c r="U14" s="146"/>
      <c r="V14" s="25"/>
      <c r="W14" s="25"/>
      <c r="X14" s="25"/>
      <c r="Y14" s="25"/>
      <c r="Z14" s="25"/>
      <c r="AA14" s="146"/>
      <c r="AB14" s="146"/>
      <c r="AC14" s="25"/>
      <c r="AD14" s="25"/>
      <c r="AE14" s="25"/>
      <c r="AF14" s="25"/>
      <c r="AG14" s="25"/>
      <c r="AH14" s="25"/>
    </row>
    <row r="15" spans="2:34" ht="11.25" customHeight="1" x14ac:dyDescent="0.25">
      <c r="B15" s="4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G15" s="68"/>
    </row>
    <row r="16" spans="2:34" ht="11.15" customHeight="1" x14ac:dyDescent="0.25">
      <c r="B16" s="4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88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2:34" ht="11.15" customHeight="1" x14ac:dyDescent="0.25">
      <c r="B17" s="4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2:34" ht="11.15" customHeight="1" thickBot="1" x14ac:dyDescent="0.3">
      <c r="B18" s="4"/>
      <c r="C18" s="21" t="s">
        <v>38</v>
      </c>
      <c r="D18" s="53">
        <f t="shared" ref="D18:AE18" si="0">SUM(D19:D22)</f>
        <v>5</v>
      </c>
      <c r="E18" s="53">
        <f t="shared" si="0"/>
        <v>5</v>
      </c>
      <c r="F18" s="53">
        <f t="shared" si="0"/>
        <v>4</v>
      </c>
      <c r="G18" s="53">
        <f t="shared" si="0"/>
        <v>4</v>
      </c>
      <c r="H18" s="53">
        <f t="shared" si="0"/>
        <v>4</v>
      </c>
      <c r="I18" s="53">
        <f t="shared" si="0"/>
        <v>4</v>
      </c>
      <c r="J18" s="53">
        <f t="shared" si="0"/>
        <v>5</v>
      </c>
      <c r="K18" s="53">
        <f t="shared" si="0"/>
        <v>5</v>
      </c>
      <c r="L18" s="53">
        <f t="shared" si="0"/>
        <v>5</v>
      </c>
      <c r="M18" s="53">
        <f t="shared" si="0"/>
        <v>4</v>
      </c>
      <c r="N18" s="53">
        <f t="shared" si="0"/>
        <v>4</v>
      </c>
      <c r="O18" s="53">
        <f t="shared" si="0"/>
        <v>5</v>
      </c>
      <c r="P18" s="53">
        <f t="shared" si="0"/>
        <v>4</v>
      </c>
      <c r="Q18" s="53">
        <f t="shared" si="0"/>
        <v>4</v>
      </c>
      <c r="R18" s="53">
        <f t="shared" si="0"/>
        <v>4</v>
      </c>
      <c r="S18" s="53">
        <f t="shared" si="0"/>
        <v>5</v>
      </c>
      <c r="T18" s="53">
        <f t="shared" si="0"/>
        <v>4</v>
      </c>
      <c r="U18" s="53">
        <f t="shared" si="0"/>
        <v>4</v>
      </c>
      <c r="V18" s="53">
        <f t="shared" si="0"/>
        <v>4</v>
      </c>
      <c r="W18" s="53">
        <f t="shared" si="0"/>
        <v>4</v>
      </c>
      <c r="X18" s="53">
        <f t="shared" si="0"/>
        <v>5</v>
      </c>
      <c r="Y18" s="53">
        <f t="shared" si="0"/>
        <v>5</v>
      </c>
      <c r="Z18" s="53">
        <f t="shared" si="0"/>
        <v>5</v>
      </c>
      <c r="AA18" s="53">
        <f t="shared" si="0"/>
        <v>4</v>
      </c>
      <c r="AB18" s="53">
        <f t="shared" si="0"/>
        <v>4</v>
      </c>
      <c r="AC18" s="53">
        <f t="shared" si="0"/>
        <v>5</v>
      </c>
      <c r="AD18" s="53">
        <f t="shared" si="0"/>
        <v>5</v>
      </c>
      <c r="AE18" s="53">
        <f t="shared" si="0"/>
        <v>5</v>
      </c>
      <c r="AF18" s="53">
        <f t="shared" ref="AF18:AH18" si="1">SUM(AF19:AF22)</f>
        <v>5</v>
      </c>
      <c r="AG18" s="53">
        <f t="shared" si="1"/>
        <v>5</v>
      </c>
      <c r="AH18" s="53">
        <f t="shared" si="1"/>
        <v>4</v>
      </c>
    </row>
    <row r="19" spans="2:34" ht="11.15" customHeight="1" x14ac:dyDescent="0.25">
      <c r="B19" s="4"/>
      <c r="C19" s="52" t="s">
        <v>8</v>
      </c>
      <c r="D19" s="80">
        <f t="shared" ref="D19:AH19" si="2">COUNTIFS(D$6:D$13,"M")+COUNTIFS(D$6:D$13,"MG")</f>
        <v>1</v>
      </c>
      <c r="E19" s="81">
        <f t="shared" si="2"/>
        <v>1</v>
      </c>
      <c r="F19" s="81">
        <f t="shared" si="2"/>
        <v>1</v>
      </c>
      <c r="G19" s="81">
        <f t="shared" si="2"/>
        <v>1</v>
      </c>
      <c r="H19" s="81">
        <f t="shared" si="2"/>
        <v>1</v>
      </c>
      <c r="I19" s="81">
        <f t="shared" si="2"/>
        <v>1</v>
      </c>
      <c r="J19" s="81">
        <f t="shared" si="2"/>
        <v>2</v>
      </c>
      <c r="K19" s="81">
        <f t="shared" si="2"/>
        <v>2</v>
      </c>
      <c r="L19" s="81">
        <f t="shared" si="2"/>
        <v>2</v>
      </c>
      <c r="M19" s="81">
        <f t="shared" si="2"/>
        <v>1</v>
      </c>
      <c r="N19" s="81">
        <f t="shared" si="2"/>
        <v>1</v>
      </c>
      <c r="O19" s="81">
        <f t="shared" si="2"/>
        <v>2</v>
      </c>
      <c r="P19" s="81">
        <f t="shared" si="2"/>
        <v>1</v>
      </c>
      <c r="Q19" s="81">
        <f t="shared" si="2"/>
        <v>1</v>
      </c>
      <c r="R19" s="81">
        <f t="shared" si="2"/>
        <v>1</v>
      </c>
      <c r="S19" s="81">
        <f t="shared" si="2"/>
        <v>1</v>
      </c>
      <c r="T19" s="81">
        <f t="shared" si="2"/>
        <v>1</v>
      </c>
      <c r="U19" s="81">
        <f t="shared" si="2"/>
        <v>1</v>
      </c>
      <c r="V19" s="81">
        <f t="shared" si="2"/>
        <v>1</v>
      </c>
      <c r="W19" s="81">
        <f t="shared" si="2"/>
        <v>1</v>
      </c>
      <c r="X19" s="81">
        <f t="shared" si="2"/>
        <v>2</v>
      </c>
      <c r="Y19" s="81">
        <f t="shared" si="2"/>
        <v>2</v>
      </c>
      <c r="Z19" s="81">
        <f t="shared" si="2"/>
        <v>1</v>
      </c>
      <c r="AA19" s="81">
        <f t="shared" si="2"/>
        <v>1</v>
      </c>
      <c r="AB19" s="81">
        <f t="shared" si="2"/>
        <v>1</v>
      </c>
      <c r="AC19" s="81">
        <f t="shared" si="2"/>
        <v>1</v>
      </c>
      <c r="AD19" s="81">
        <f t="shared" si="2"/>
        <v>1</v>
      </c>
      <c r="AE19" s="81">
        <f t="shared" si="2"/>
        <v>1</v>
      </c>
      <c r="AF19" s="81">
        <f t="shared" si="2"/>
        <v>1</v>
      </c>
      <c r="AG19" s="81">
        <f t="shared" si="2"/>
        <v>1</v>
      </c>
      <c r="AH19" s="81">
        <f t="shared" si="2"/>
        <v>1</v>
      </c>
    </row>
    <row r="20" spans="2:34" ht="11.15" customHeight="1" x14ac:dyDescent="0.25">
      <c r="B20" s="4"/>
      <c r="C20" s="52" t="s">
        <v>14</v>
      </c>
      <c r="D20" s="83">
        <f t="shared" ref="D20:AH20" si="3">COUNTIFS(D$6:D$13,"T")+COUNTIFS(D$6:D$13,"TG")</f>
        <v>2</v>
      </c>
      <c r="E20" s="84">
        <f t="shared" si="3"/>
        <v>2</v>
      </c>
      <c r="F20" s="84">
        <f t="shared" si="3"/>
        <v>1</v>
      </c>
      <c r="G20" s="84">
        <f t="shared" si="3"/>
        <v>1</v>
      </c>
      <c r="H20" s="84">
        <f t="shared" si="3"/>
        <v>1</v>
      </c>
      <c r="I20" s="84">
        <f t="shared" si="3"/>
        <v>1</v>
      </c>
      <c r="J20" s="84">
        <f t="shared" si="3"/>
        <v>1</v>
      </c>
      <c r="K20" s="84">
        <f t="shared" si="3"/>
        <v>1</v>
      </c>
      <c r="L20" s="84">
        <f t="shared" si="3"/>
        <v>1</v>
      </c>
      <c r="M20" s="84">
        <f t="shared" si="3"/>
        <v>1</v>
      </c>
      <c r="N20" s="84">
        <f t="shared" si="3"/>
        <v>1</v>
      </c>
      <c r="O20" s="84">
        <f t="shared" si="3"/>
        <v>1</v>
      </c>
      <c r="P20" s="84">
        <f t="shared" si="3"/>
        <v>1</v>
      </c>
      <c r="Q20" s="84">
        <f t="shared" si="3"/>
        <v>1</v>
      </c>
      <c r="R20" s="84">
        <f t="shared" si="3"/>
        <v>1</v>
      </c>
      <c r="S20" s="84">
        <f t="shared" si="3"/>
        <v>2</v>
      </c>
      <c r="T20" s="84">
        <f t="shared" si="3"/>
        <v>1</v>
      </c>
      <c r="U20" s="84">
        <f t="shared" si="3"/>
        <v>1</v>
      </c>
      <c r="V20" s="84">
        <f t="shared" si="3"/>
        <v>1</v>
      </c>
      <c r="W20" s="84">
        <f t="shared" si="3"/>
        <v>1</v>
      </c>
      <c r="X20" s="84">
        <f t="shared" si="3"/>
        <v>1</v>
      </c>
      <c r="Y20" s="84">
        <f t="shared" si="3"/>
        <v>1</v>
      </c>
      <c r="Z20" s="84">
        <f t="shared" si="3"/>
        <v>2</v>
      </c>
      <c r="AA20" s="84">
        <f t="shared" si="3"/>
        <v>1</v>
      </c>
      <c r="AB20" s="84">
        <f t="shared" si="3"/>
        <v>1</v>
      </c>
      <c r="AC20" s="84">
        <f t="shared" si="3"/>
        <v>2</v>
      </c>
      <c r="AD20" s="84">
        <f t="shared" si="3"/>
        <v>2</v>
      </c>
      <c r="AE20" s="84">
        <f t="shared" si="3"/>
        <v>2</v>
      </c>
      <c r="AF20" s="84">
        <f t="shared" si="3"/>
        <v>2</v>
      </c>
      <c r="AG20" s="84">
        <f t="shared" si="3"/>
        <v>2</v>
      </c>
      <c r="AH20" s="84">
        <f t="shared" si="3"/>
        <v>1</v>
      </c>
    </row>
    <row r="21" spans="2:34" ht="11.15" customHeight="1" x14ac:dyDescent="0.25">
      <c r="C21" s="52" t="s">
        <v>19</v>
      </c>
      <c r="D21" s="86">
        <f t="shared" ref="D21:AH21" si="4">COUNTIFS(D$6:D$13,"N")+COUNTIFS(D$6:D$13,"NG")</f>
        <v>1</v>
      </c>
      <c r="E21" s="87">
        <f t="shared" si="4"/>
        <v>1</v>
      </c>
      <c r="F21" s="87">
        <f t="shared" si="4"/>
        <v>1</v>
      </c>
      <c r="G21" s="87">
        <f t="shared" si="4"/>
        <v>1</v>
      </c>
      <c r="H21" s="87">
        <f t="shared" si="4"/>
        <v>1</v>
      </c>
      <c r="I21" s="87">
        <f t="shared" si="4"/>
        <v>1</v>
      </c>
      <c r="J21" s="87">
        <f t="shared" si="4"/>
        <v>1</v>
      </c>
      <c r="K21" s="87">
        <f t="shared" si="4"/>
        <v>1</v>
      </c>
      <c r="L21" s="87">
        <f t="shared" si="4"/>
        <v>1</v>
      </c>
      <c r="M21" s="87">
        <f t="shared" si="4"/>
        <v>1</v>
      </c>
      <c r="N21" s="87">
        <f t="shared" si="4"/>
        <v>1</v>
      </c>
      <c r="O21" s="87">
        <f t="shared" si="4"/>
        <v>1</v>
      </c>
      <c r="P21" s="87">
        <f t="shared" si="4"/>
        <v>1</v>
      </c>
      <c r="Q21" s="87">
        <f t="shared" si="4"/>
        <v>1</v>
      </c>
      <c r="R21" s="87">
        <f t="shared" si="4"/>
        <v>1</v>
      </c>
      <c r="S21" s="87">
        <f t="shared" si="4"/>
        <v>1</v>
      </c>
      <c r="T21" s="87">
        <f t="shared" si="4"/>
        <v>1</v>
      </c>
      <c r="U21" s="87">
        <f t="shared" si="4"/>
        <v>1</v>
      </c>
      <c r="V21" s="87">
        <f t="shared" si="4"/>
        <v>1</v>
      </c>
      <c r="W21" s="87">
        <f t="shared" si="4"/>
        <v>1</v>
      </c>
      <c r="X21" s="87">
        <f t="shared" si="4"/>
        <v>1</v>
      </c>
      <c r="Y21" s="87">
        <f t="shared" si="4"/>
        <v>1</v>
      </c>
      <c r="Z21" s="87">
        <f t="shared" si="4"/>
        <v>1</v>
      </c>
      <c r="AA21" s="87">
        <f t="shared" si="4"/>
        <v>1</v>
      </c>
      <c r="AB21" s="87">
        <f t="shared" si="4"/>
        <v>1</v>
      </c>
      <c r="AC21" s="87">
        <f t="shared" si="4"/>
        <v>1</v>
      </c>
      <c r="AD21" s="87">
        <f t="shared" si="4"/>
        <v>1</v>
      </c>
      <c r="AE21" s="87">
        <f t="shared" si="4"/>
        <v>1</v>
      </c>
      <c r="AF21" s="87">
        <f t="shared" si="4"/>
        <v>1</v>
      </c>
      <c r="AG21" s="87">
        <f t="shared" si="4"/>
        <v>1</v>
      </c>
      <c r="AH21" s="87">
        <f t="shared" si="4"/>
        <v>1</v>
      </c>
    </row>
    <row r="22" spans="2:34" ht="13" thickBot="1" x14ac:dyDescent="0.3">
      <c r="C22" s="52" t="s">
        <v>6</v>
      </c>
      <c r="D22" s="89">
        <f t="shared" ref="D22:AH22" si="5">COUNTIFS(D$6:D$13,"D")+COUNTIFS(D$6:D$13,"DG")</f>
        <v>1</v>
      </c>
      <c r="E22" s="90">
        <f t="shared" si="5"/>
        <v>1</v>
      </c>
      <c r="F22" s="90">
        <f t="shared" si="5"/>
        <v>1</v>
      </c>
      <c r="G22" s="90">
        <f t="shared" si="5"/>
        <v>1</v>
      </c>
      <c r="H22" s="90">
        <f t="shared" si="5"/>
        <v>1</v>
      </c>
      <c r="I22" s="90">
        <f t="shared" si="5"/>
        <v>1</v>
      </c>
      <c r="J22" s="90">
        <f t="shared" si="5"/>
        <v>1</v>
      </c>
      <c r="K22" s="90">
        <f t="shared" si="5"/>
        <v>1</v>
      </c>
      <c r="L22" s="90">
        <f t="shared" si="5"/>
        <v>1</v>
      </c>
      <c r="M22" s="90">
        <f t="shared" si="5"/>
        <v>1</v>
      </c>
      <c r="N22" s="90">
        <f t="shared" si="5"/>
        <v>1</v>
      </c>
      <c r="O22" s="90">
        <f t="shared" si="5"/>
        <v>1</v>
      </c>
      <c r="P22" s="90">
        <f t="shared" si="5"/>
        <v>1</v>
      </c>
      <c r="Q22" s="90">
        <f t="shared" si="5"/>
        <v>1</v>
      </c>
      <c r="R22" s="90">
        <f t="shared" si="5"/>
        <v>1</v>
      </c>
      <c r="S22" s="90">
        <f t="shared" si="5"/>
        <v>1</v>
      </c>
      <c r="T22" s="90">
        <f t="shared" si="5"/>
        <v>1</v>
      </c>
      <c r="U22" s="90">
        <f t="shared" si="5"/>
        <v>1</v>
      </c>
      <c r="V22" s="90">
        <f t="shared" si="5"/>
        <v>1</v>
      </c>
      <c r="W22" s="90">
        <f t="shared" si="5"/>
        <v>1</v>
      </c>
      <c r="X22" s="90">
        <f t="shared" si="5"/>
        <v>1</v>
      </c>
      <c r="Y22" s="90">
        <f t="shared" si="5"/>
        <v>1</v>
      </c>
      <c r="Z22" s="90">
        <f t="shared" si="5"/>
        <v>1</v>
      </c>
      <c r="AA22" s="90">
        <f t="shared" si="5"/>
        <v>1</v>
      </c>
      <c r="AB22" s="90">
        <f t="shared" si="5"/>
        <v>1</v>
      </c>
      <c r="AC22" s="90">
        <f t="shared" si="5"/>
        <v>1</v>
      </c>
      <c r="AD22" s="90">
        <f t="shared" si="5"/>
        <v>1</v>
      </c>
      <c r="AE22" s="90">
        <f t="shared" si="5"/>
        <v>1</v>
      </c>
      <c r="AF22" s="90">
        <f t="shared" si="5"/>
        <v>1</v>
      </c>
      <c r="AG22" s="90">
        <f t="shared" si="5"/>
        <v>1</v>
      </c>
      <c r="AH22" s="90">
        <f t="shared" si="5"/>
        <v>1</v>
      </c>
    </row>
    <row r="23" spans="2:34" x14ac:dyDescent="0.25">
      <c r="C23" s="21" t="s">
        <v>7</v>
      </c>
      <c r="D23" s="92">
        <f t="shared" ref="D23:AH23" si="6">COUNTIFS(D$6:D$13,"L")+COUNTIFS(D$6:D$13,"LG")</f>
        <v>2</v>
      </c>
      <c r="E23" s="92">
        <f t="shared" si="6"/>
        <v>2</v>
      </c>
      <c r="F23" s="92">
        <f t="shared" si="6"/>
        <v>4</v>
      </c>
      <c r="G23" s="92">
        <f t="shared" si="6"/>
        <v>4</v>
      </c>
      <c r="H23" s="92">
        <f t="shared" si="6"/>
        <v>2</v>
      </c>
      <c r="I23" s="92">
        <f t="shared" si="6"/>
        <v>2</v>
      </c>
      <c r="J23" s="92">
        <f t="shared" si="6"/>
        <v>2</v>
      </c>
      <c r="K23" s="92">
        <f t="shared" si="6"/>
        <v>2</v>
      </c>
      <c r="L23" s="92">
        <f t="shared" si="6"/>
        <v>2</v>
      </c>
      <c r="M23" s="92">
        <f t="shared" si="6"/>
        <v>4</v>
      </c>
      <c r="N23" s="92">
        <f t="shared" si="6"/>
        <v>4</v>
      </c>
      <c r="O23" s="92">
        <f t="shared" si="6"/>
        <v>2</v>
      </c>
      <c r="P23" s="92">
        <f t="shared" si="6"/>
        <v>2</v>
      </c>
      <c r="Q23" s="92">
        <f t="shared" si="6"/>
        <v>2</v>
      </c>
      <c r="R23" s="92">
        <f t="shared" si="6"/>
        <v>3</v>
      </c>
      <c r="S23" s="92">
        <f t="shared" si="6"/>
        <v>2</v>
      </c>
      <c r="T23" s="92">
        <f t="shared" si="6"/>
        <v>4</v>
      </c>
      <c r="U23" s="92">
        <f t="shared" si="6"/>
        <v>4</v>
      </c>
      <c r="V23" s="92">
        <f t="shared" si="6"/>
        <v>2</v>
      </c>
      <c r="W23" s="92">
        <f t="shared" si="6"/>
        <v>2</v>
      </c>
      <c r="X23" s="92">
        <f t="shared" si="6"/>
        <v>2</v>
      </c>
      <c r="Y23" s="92">
        <f t="shared" si="6"/>
        <v>2</v>
      </c>
      <c r="Z23" s="92">
        <f t="shared" si="6"/>
        <v>2</v>
      </c>
      <c r="AA23" s="92">
        <f t="shared" si="6"/>
        <v>4</v>
      </c>
      <c r="AB23" s="92">
        <f t="shared" si="6"/>
        <v>4</v>
      </c>
      <c r="AC23" s="92">
        <f t="shared" si="6"/>
        <v>2</v>
      </c>
      <c r="AD23" s="92">
        <f t="shared" si="6"/>
        <v>2</v>
      </c>
      <c r="AE23" s="92">
        <f t="shared" si="6"/>
        <v>2</v>
      </c>
      <c r="AF23" s="92">
        <f t="shared" si="6"/>
        <v>2</v>
      </c>
      <c r="AG23" s="92">
        <f t="shared" si="6"/>
        <v>2</v>
      </c>
      <c r="AH23" s="92">
        <f t="shared" si="6"/>
        <v>4</v>
      </c>
    </row>
    <row r="24" spans="2:34" x14ac:dyDescent="0.25">
      <c r="C24" s="21" t="s">
        <v>4</v>
      </c>
      <c r="D24" s="94">
        <f t="shared" ref="D24:AH24" si="7">COUNTIFS(D$6:D$13,"V")</f>
        <v>1</v>
      </c>
      <c r="E24" s="94">
        <f t="shared" si="7"/>
        <v>1</v>
      </c>
      <c r="F24" s="94">
        <f t="shared" si="7"/>
        <v>0</v>
      </c>
      <c r="G24" s="94">
        <f t="shared" si="7"/>
        <v>0</v>
      </c>
      <c r="H24" s="94">
        <f t="shared" si="7"/>
        <v>2</v>
      </c>
      <c r="I24" s="94">
        <f t="shared" si="7"/>
        <v>2</v>
      </c>
      <c r="J24" s="94">
        <f t="shared" si="7"/>
        <v>1</v>
      </c>
      <c r="K24" s="94">
        <f t="shared" si="7"/>
        <v>1</v>
      </c>
      <c r="L24" s="94">
        <f t="shared" si="7"/>
        <v>1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1</v>
      </c>
      <c r="Q24" s="94">
        <f t="shared" si="7"/>
        <v>1</v>
      </c>
      <c r="R24" s="94">
        <f t="shared" si="7"/>
        <v>0</v>
      </c>
      <c r="S24" s="94">
        <f t="shared" si="7"/>
        <v>1</v>
      </c>
      <c r="T24" s="94">
        <f t="shared" si="7"/>
        <v>0</v>
      </c>
      <c r="U24" s="94">
        <f t="shared" si="7"/>
        <v>0</v>
      </c>
      <c r="V24" s="94">
        <f t="shared" si="7"/>
        <v>2</v>
      </c>
      <c r="W24" s="94">
        <f t="shared" si="7"/>
        <v>2</v>
      </c>
      <c r="X24" s="94">
        <f t="shared" si="7"/>
        <v>1</v>
      </c>
      <c r="Y24" s="94">
        <f t="shared" si="7"/>
        <v>1</v>
      </c>
      <c r="Z24" s="94">
        <f t="shared" si="7"/>
        <v>1</v>
      </c>
      <c r="AA24" s="94">
        <f t="shared" si="7"/>
        <v>0</v>
      </c>
      <c r="AB24" s="94">
        <f t="shared" si="7"/>
        <v>0</v>
      </c>
      <c r="AC24" s="94">
        <f t="shared" si="7"/>
        <v>1</v>
      </c>
      <c r="AD24" s="94">
        <f t="shared" si="7"/>
        <v>1</v>
      </c>
      <c r="AE24" s="94">
        <f t="shared" si="7"/>
        <v>1</v>
      </c>
      <c r="AF24" s="94">
        <f t="shared" si="7"/>
        <v>1</v>
      </c>
      <c r="AG24" s="94">
        <f t="shared" si="7"/>
        <v>1</v>
      </c>
      <c r="AH24" s="94">
        <f t="shared" si="7"/>
        <v>0</v>
      </c>
    </row>
    <row r="25" spans="2:34" x14ac:dyDescent="0.25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2:34" x14ac:dyDescent="0.25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2:34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2:34" ht="13" thickBot="1" x14ac:dyDescent="0.3"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2:34" ht="13" thickBot="1" x14ac:dyDescent="0.3">
      <c r="C29" s="10"/>
      <c r="D29" s="10"/>
      <c r="E29" s="10"/>
      <c r="F29" s="10"/>
      <c r="G29" s="10"/>
      <c r="H29" s="21" t="s">
        <v>13</v>
      </c>
      <c r="I29" s="69" t="s">
        <v>8</v>
      </c>
      <c r="J29" s="69" t="s">
        <v>8</v>
      </c>
      <c r="K29" s="69" t="s">
        <v>8</v>
      </c>
      <c r="L29" s="69" t="s">
        <v>8</v>
      </c>
      <c r="M29" s="69" t="s">
        <v>8</v>
      </c>
      <c r="N29" s="70" t="s">
        <v>6</v>
      </c>
      <c r="O29" s="71" t="s">
        <v>6</v>
      </c>
      <c r="P29"/>
      <c r="Q29"/>
      <c r="R29" s="1108">
        <f>8.33*(COUNTIFS(I29:O29,"&lt;&gt;"&amp;"L",I29:O29,"&lt;&gt;"&amp;"D"))+8*(COUNTIFS(I29:O29,"="&amp;"D"))</f>
        <v>57.65</v>
      </c>
      <c r="S29" s="1109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2:34" ht="13" thickBot="1" x14ac:dyDescent="0.3">
      <c r="C30" s="10"/>
      <c r="D30" s="10"/>
      <c r="E30" s="10"/>
      <c r="F30" s="10"/>
      <c r="G30" s="10"/>
      <c r="H30" s="21" t="s">
        <v>18</v>
      </c>
      <c r="I30" s="69" t="s">
        <v>7</v>
      </c>
      <c r="J30" s="69" t="s">
        <v>7</v>
      </c>
      <c r="K30" s="69" t="s">
        <v>8</v>
      </c>
      <c r="L30" s="69" t="s">
        <v>8</v>
      </c>
      <c r="M30" s="69" t="s">
        <v>8</v>
      </c>
      <c r="N30" s="70" t="s">
        <v>7</v>
      </c>
      <c r="O30" s="71" t="s">
        <v>7</v>
      </c>
      <c r="P30"/>
      <c r="Q30"/>
      <c r="R30" s="1108">
        <f t="shared" ref="R30:R36" si="8">8.33*(COUNTIFS(I30:O30,"&lt;&gt;"&amp;"L",I30:O30,"&lt;&gt;"&amp;"D"))+8*(COUNTIFS(I30:O30,"="&amp;"D"))</f>
        <v>24.990000000000002</v>
      </c>
      <c r="S30" s="1109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2:34" ht="13" thickBot="1" x14ac:dyDescent="0.3">
      <c r="C31" s="10"/>
      <c r="D31" s="10"/>
      <c r="E31" s="10"/>
      <c r="F31" s="10"/>
      <c r="G31" s="10"/>
      <c r="H31" s="21" t="s">
        <v>21</v>
      </c>
      <c r="I31" s="69" t="s">
        <v>8</v>
      </c>
      <c r="J31" s="69" t="s">
        <v>8</v>
      </c>
      <c r="K31" s="69" t="s">
        <v>7</v>
      </c>
      <c r="L31" s="69" t="s">
        <v>7</v>
      </c>
      <c r="M31" s="69" t="s">
        <v>7</v>
      </c>
      <c r="N31" s="70" t="s">
        <v>8</v>
      </c>
      <c r="O31" s="71" t="s">
        <v>8</v>
      </c>
      <c r="P31"/>
      <c r="Q31"/>
      <c r="R31" s="1108">
        <f t="shared" si="8"/>
        <v>33.32</v>
      </c>
      <c r="S31" s="1109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2:34" ht="13" thickBot="1" x14ac:dyDescent="0.3">
      <c r="C32" s="10"/>
      <c r="D32" s="10"/>
      <c r="E32" s="10"/>
      <c r="F32" s="10"/>
      <c r="G32" s="10"/>
      <c r="H32" s="21" t="s">
        <v>26</v>
      </c>
      <c r="I32" s="69" t="s">
        <v>14</v>
      </c>
      <c r="J32" s="69" t="s">
        <v>14</v>
      </c>
      <c r="K32" s="69" t="s">
        <v>14</v>
      </c>
      <c r="L32" s="69" t="s">
        <v>14</v>
      </c>
      <c r="M32" s="69" t="s">
        <v>6</v>
      </c>
      <c r="N32" s="70" t="s">
        <v>7</v>
      </c>
      <c r="O32" s="71" t="s">
        <v>7</v>
      </c>
      <c r="P32"/>
      <c r="Q32"/>
      <c r="R32" s="1108">
        <f t="shared" si="8"/>
        <v>41.32</v>
      </c>
      <c r="S32" s="1109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2:33" s="5" customFormat="1" ht="13" thickBot="1" x14ac:dyDescent="0.3">
      <c r="B33"/>
      <c r="C33" s="10"/>
      <c r="D33" s="10"/>
      <c r="E33" s="10"/>
      <c r="F33" s="10"/>
      <c r="G33" s="10"/>
      <c r="H33" s="21" t="s">
        <v>28</v>
      </c>
      <c r="I33" s="69" t="s">
        <v>7</v>
      </c>
      <c r="J33" s="69" t="s">
        <v>7</v>
      </c>
      <c r="K33" s="69" t="s">
        <v>7</v>
      </c>
      <c r="L33" s="69" t="s">
        <v>7</v>
      </c>
      <c r="M33" s="69" t="s">
        <v>14</v>
      </c>
      <c r="N33" s="70" t="s">
        <v>14</v>
      </c>
      <c r="O33" s="71" t="s">
        <v>14</v>
      </c>
      <c r="P33" s="10"/>
      <c r="Q33" s="10"/>
      <c r="R33" s="1108">
        <f t="shared" si="8"/>
        <v>24.990000000000002</v>
      </c>
      <c r="S33" s="1109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/>
      <c r="AG33"/>
    </row>
    <row r="34" spans="2:33" s="5" customFormat="1" ht="13" thickBot="1" x14ac:dyDescent="0.3">
      <c r="B34"/>
      <c r="C34" s="10"/>
      <c r="D34" s="10"/>
      <c r="E34" s="10"/>
      <c r="F34" s="10"/>
      <c r="G34" s="10"/>
      <c r="H34" s="21" t="s">
        <v>30</v>
      </c>
      <c r="I34" s="69" t="s">
        <v>19</v>
      </c>
      <c r="J34" s="69" t="s">
        <v>19</v>
      </c>
      <c r="K34" s="69" t="s">
        <v>19</v>
      </c>
      <c r="L34" s="69" t="s">
        <v>6</v>
      </c>
      <c r="M34" s="69" t="s">
        <v>7</v>
      </c>
      <c r="N34" s="70" t="s">
        <v>7</v>
      </c>
      <c r="O34" s="71" t="s">
        <v>7</v>
      </c>
      <c r="P34" s="10"/>
      <c r="Q34" s="10"/>
      <c r="R34" s="1108">
        <f t="shared" si="8"/>
        <v>32.99</v>
      </c>
      <c r="S34" s="1109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/>
      <c r="AG34"/>
    </row>
    <row r="35" spans="2:33" s="5" customFormat="1" ht="13" thickBot="1" x14ac:dyDescent="0.3">
      <c r="B35"/>
      <c r="C35" s="10"/>
      <c r="D35" s="10"/>
      <c r="E35" s="10"/>
      <c r="F35" s="10"/>
      <c r="G35" s="10"/>
      <c r="H35" s="21" t="s">
        <v>32</v>
      </c>
      <c r="I35" s="69" t="s">
        <v>14</v>
      </c>
      <c r="J35" s="69" t="s">
        <v>14</v>
      </c>
      <c r="K35" s="69" t="s">
        <v>14</v>
      </c>
      <c r="L35" s="69" t="s">
        <v>19</v>
      </c>
      <c r="M35" s="69" t="s">
        <v>19</v>
      </c>
      <c r="N35" s="70" t="s">
        <v>7</v>
      </c>
      <c r="O35" s="71" t="s">
        <v>7</v>
      </c>
      <c r="P35" s="10"/>
      <c r="Q35" s="10"/>
      <c r="R35" s="1108">
        <f t="shared" si="8"/>
        <v>41.65</v>
      </c>
      <c r="S35" s="1109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/>
      <c r="AG35"/>
    </row>
    <row r="36" spans="2:33" s="5" customFormat="1" ht="13" thickBot="1" x14ac:dyDescent="0.3">
      <c r="B36"/>
      <c r="C36" s="10"/>
      <c r="D36" s="10"/>
      <c r="E36" s="10"/>
      <c r="F36" s="10"/>
      <c r="G36" s="10"/>
      <c r="H36" s="21" t="s">
        <v>34</v>
      </c>
      <c r="I36" s="69" t="s">
        <v>6</v>
      </c>
      <c r="J36" s="69" t="s">
        <v>6</v>
      </c>
      <c r="K36" s="69" t="s">
        <v>6</v>
      </c>
      <c r="L36" s="69" t="s">
        <v>14</v>
      </c>
      <c r="M36" s="69" t="s">
        <v>14</v>
      </c>
      <c r="N36" s="70" t="s">
        <v>19</v>
      </c>
      <c r="O36" s="71" t="s">
        <v>19</v>
      </c>
      <c r="P36" s="10"/>
      <c r="Q36" s="10"/>
      <c r="R36" s="1118">
        <f t="shared" si="8"/>
        <v>57.32</v>
      </c>
      <c r="S36" s="1119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/>
      <c r="AG36"/>
    </row>
    <row r="37" spans="2:33" s="5" customFormat="1" x14ac:dyDescent="0.25">
      <c r="B37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98"/>
      <c r="S37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/>
      <c r="AG37"/>
    </row>
    <row r="38" spans="2:33" s="5" customFormat="1" ht="13" thickBot="1" x14ac:dyDescent="0.3">
      <c r="B3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98"/>
      <c r="S38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/>
      <c r="AG38"/>
    </row>
    <row r="39" spans="2:33" s="5" customFormat="1" x14ac:dyDescent="0.25">
      <c r="B39"/>
      <c r="C39" s="10"/>
      <c r="D39" s="10"/>
      <c r="E39" s="10"/>
      <c r="F39" s="10"/>
      <c r="G39" s="10"/>
      <c r="H39" s="29" t="s">
        <v>8</v>
      </c>
      <c r="I39" s="61">
        <f t="shared" ref="I39:O39" si="9">COUNTIFS(I29:I36,"M")</f>
        <v>2</v>
      </c>
      <c r="J39" s="61">
        <f t="shared" si="9"/>
        <v>2</v>
      </c>
      <c r="K39" s="61">
        <f t="shared" si="9"/>
        <v>2</v>
      </c>
      <c r="L39" s="61">
        <f t="shared" si="9"/>
        <v>2</v>
      </c>
      <c r="M39" s="61">
        <f t="shared" si="9"/>
        <v>2</v>
      </c>
      <c r="N39" s="61">
        <f t="shared" si="9"/>
        <v>1</v>
      </c>
      <c r="O39" s="99">
        <f t="shared" si="9"/>
        <v>1</v>
      </c>
      <c r="P39" s="10"/>
      <c r="Q39" s="10"/>
      <c r="R39" s="1112">
        <f>SUM(I39:O39)</f>
        <v>12</v>
      </c>
      <c r="S39" s="1113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/>
      <c r="AG39"/>
    </row>
    <row r="40" spans="2:33" s="5" customFormat="1" x14ac:dyDescent="0.25">
      <c r="B40"/>
      <c r="C40" s="10"/>
      <c r="D40" s="10"/>
      <c r="E40" s="10"/>
      <c r="F40" s="10"/>
      <c r="G40" s="10"/>
      <c r="H40" s="30" t="s">
        <v>14</v>
      </c>
      <c r="I40" s="10">
        <f t="shared" ref="I40:O40" si="10">COUNTIFS(I29:I36,"T")</f>
        <v>2</v>
      </c>
      <c r="J40" s="10">
        <f t="shared" si="10"/>
        <v>2</v>
      </c>
      <c r="K40" s="10">
        <f t="shared" si="10"/>
        <v>2</v>
      </c>
      <c r="L40" s="10">
        <f t="shared" si="10"/>
        <v>2</v>
      </c>
      <c r="M40" s="10">
        <f t="shared" si="10"/>
        <v>2</v>
      </c>
      <c r="N40" s="10">
        <f t="shared" si="10"/>
        <v>1</v>
      </c>
      <c r="O40" s="100">
        <f t="shared" si="10"/>
        <v>1</v>
      </c>
      <c r="P40" s="10"/>
      <c r="Q40" s="10"/>
      <c r="R40" s="1114">
        <f t="shared" ref="R40:R43" si="11">SUM(I40:O40)</f>
        <v>12</v>
      </c>
      <c r="S40" s="1115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/>
      <c r="AG40"/>
    </row>
    <row r="41" spans="2:33" s="5" customFormat="1" x14ac:dyDescent="0.25">
      <c r="B41"/>
      <c r="C41" s="10"/>
      <c r="D41" s="10"/>
      <c r="E41" s="10"/>
      <c r="F41" s="10"/>
      <c r="G41" s="10"/>
      <c r="H41" s="30" t="s">
        <v>19</v>
      </c>
      <c r="I41" s="10">
        <f t="shared" ref="I41:O41" si="12">COUNTIFS(I29:I36,"N")</f>
        <v>1</v>
      </c>
      <c r="J41" s="10">
        <f t="shared" si="12"/>
        <v>1</v>
      </c>
      <c r="K41" s="10">
        <f t="shared" si="12"/>
        <v>1</v>
      </c>
      <c r="L41" s="10">
        <f t="shared" si="12"/>
        <v>1</v>
      </c>
      <c r="M41" s="10">
        <f t="shared" si="12"/>
        <v>1</v>
      </c>
      <c r="N41" s="10">
        <f t="shared" si="12"/>
        <v>1</v>
      </c>
      <c r="O41" s="100">
        <f t="shared" si="12"/>
        <v>1</v>
      </c>
      <c r="P41" s="10"/>
      <c r="Q41" s="10"/>
      <c r="R41" s="1114">
        <f t="shared" si="11"/>
        <v>7</v>
      </c>
      <c r="S41" s="1115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/>
      <c r="AG41"/>
    </row>
    <row r="42" spans="2:33" s="5" customFormat="1" x14ac:dyDescent="0.25">
      <c r="B42"/>
      <c r="C42" s="10"/>
      <c r="D42" s="10"/>
      <c r="E42" s="10"/>
      <c r="F42" s="10"/>
      <c r="G42" s="10"/>
      <c r="H42" s="30" t="s">
        <v>6</v>
      </c>
      <c r="I42" s="10">
        <f t="shared" ref="I42:O42" si="13">COUNTIFS(I29:I36,"D")</f>
        <v>1</v>
      </c>
      <c r="J42" s="10">
        <f t="shared" si="13"/>
        <v>1</v>
      </c>
      <c r="K42" s="10">
        <f t="shared" si="13"/>
        <v>1</v>
      </c>
      <c r="L42" s="10">
        <f t="shared" si="13"/>
        <v>1</v>
      </c>
      <c r="M42" s="10">
        <f t="shared" si="13"/>
        <v>1</v>
      </c>
      <c r="N42" s="10">
        <f t="shared" si="13"/>
        <v>1</v>
      </c>
      <c r="O42" s="100">
        <f t="shared" si="13"/>
        <v>1</v>
      </c>
      <c r="P42" s="10"/>
      <c r="Q42" s="10"/>
      <c r="R42" s="1114">
        <f t="shared" si="11"/>
        <v>7</v>
      </c>
      <c r="S42" s="1115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/>
      <c r="AG42"/>
    </row>
    <row r="43" spans="2:33" s="5" customFormat="1" ht="13" thickBot="1" x14ac:dyDescent="0.3">
      <c r="B43"/>
      <c r="C43" s="10"/>
      <c r="D43" s="10"/>
      <c r="E43" s="10"/>
      <c r="F43" s="10"/>
      <c r="G43" s="10"/>
      <c r="H43" s="31" t="s">
        <v>7</v>
      </c>
      <c r="I43" s="62">
        <f t="shared" ref="I43:O43" si="14">COUNTIFS(I29:I36,"L")</f>
        <v>2</v>
      </c>
      <c r="J43" s="62">
        <f t="shared" si="14"/>
        <v>2</v>
      </c>
      <c r="K43" s="62">
        <f t="shared" si="14"/>
        <v>2</v>
      </c>
      <c r="L43" s="62">
        <f t="shared" si="14"/>
        <v>2</v>
      </c>
      <c r="M43" s="62">
        <f t="shared" si="14"/>
        <v>2</v>
      </c>
      <c r="N43" s="62">
        <f t="shared" si="14"/>
        <v>4</v>
      </c>
      <c r="O43" s="101">
        <f t="shared" si="14"/>
        <v>4</v>
      </c>
      <c r="P43" s="10"/>
      <c r="Q43" s="10"/>
      <c r="R43" s="1116">
        <f t="shared" si="11"/>
        <v>18</v>
      </c>
      <c r="S43" s="1117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/>
      <c r="AG43"/>
    </row>
  </sheetData>
  <mergeCells count="16">
    <mergeCell ref="R40:S40"/>
    <mergeCell ref="R41:S41"/>
    <mergeCell ref="R42:S42"/>
    <mergeCell ref="R43:S43"/>
    <mergeCell ref="R32:S32"/>
    <mergeCell ref="R33:S33"/>
    <mergeCell ref="R34:S34"/>
    <mergeCell ref="R35:S35"/>
    <mergeCell ref="R36:S36"/>
    <mergeCell ref="R39:S39"/>
    <mergeCell ref="R31:S31"/>
    <mergeCell ref="D1:I1"/>
    <mergeCell ref="D3:AG3"/>
    <mergeCell ref="B4:B5"/>
    <mergeCell ref="R29:S29"/>
    <mergeCell ref="R30:S30"/>
  </mergeCells>
  <pageMargins left="0.7" right="0.7" top="0.75" bottom="0.75" header="0.3" footer="0.3"/>
  <pageSetup paperSize="9" orientation="portrait" r:id="rId1"/>
  <headerFooter>
    <oddHeader>&amp;L&amp;"Calibri"&amp;10&amp;K000000 Confidential&amp;1#_x000D_</oddHead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0094d01-527c-406c-8203-80928548660a">
      <UserInfo>
        <DisplayName>Sánchez Agüera Eugenio</DisplayName>
        <AccountId>16</AccountId>
        <AccountType/>
      </UserInfo>
      <UserInfo>
        <DisplayName>Everyone except external users</DisplayName>
        <AccountId>9</AccountId>
        <AccountType/>
      </UserInfo>
      <UserInfo>
        <DisplayName>Martinez-Conde Lisea Noelia</DisplayName>
        <AccountId>50</AccountId>
        <AccountType/>
      </UserInfo>
      <UserInfo>
        <DisplayName>Iparraguirre - Daniel Domingo</DisplayName>
        <AccountId>51</AccountId>
        <AccountType/>
      </UserInfo>
      <UserInfo>
        <DisplayName>Vera Rodriguez Oscar</DisplayName>
        <AccountId>53</AccountId>
        <AccountType/>
      </UserInfo>
    </SharedWithUsers>
    <TaxCatchAll xmlns="c0094d01-527c-406c-8203-80928548660a" xsi:nil="true"/>
    <lcf76f155ced4ddcb4097134ff3c332f xmlns="5fa1bf74-9a69-48a2-9296-74439b2d655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533E4CB93744EA391F0A9817D55C7" ma:contentTypeVersion="12" ma:contentTypeDescription="Create a new document." ma:contentTypeScope="" ma:versionID="7e3d911212b172c2a9b3437bc447023c">
  <xsd:schema xmlns:xsd="http://www.w3.org/2001/XMLSchema" xmlns:xs="http://www.w3.org/2001/XMLSchema" xmlns:p="http://schemas.microsoft.com/office/2006/metadata/properties" xmlns:ns2="5fa1bf74-9a69-48a2-9296-74439b2d6558" xmlns:ns3="c0094d01-527c-406c-8203-80928548660a" targetNamespace="http://schemas.microsoft.com/office/2006/metadata/properties" ma:root="true" ma:fieldsID="d81f5de3b252522540d5e713980bffc7" ns2:_="" ns3:_="">
    <xsd:import namespace="5fa1bf74-9a69-48a2-9296-74439b2d6558"/>
    <xsd:import namespace="c0094d01-527c-406c-8203-8092854866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a1bf74-9a69-48a2-9296-74439b2d65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e471ada5-31db-43fa-8830-84ca9293ff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94d01-527c-406c-8203-80928548660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c1cbfc3a-39e7-4c4f-87bd-a396e248cab1}" ma:internalName="TaxCatchAll" ma:showField="CatchAllData" ma:web="c0094d01-527c-406c-8203-8092854866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AEC4E9-D5BB-40A4-AB55-3FD90BB5AFFA}">
  <ds:schemaRefs>
    <ds:schemaRef ds:uri="5fa1bf74-9a69-48a2-9296-74439b2d6558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c0094d01-527c-406c-8203-80928548660a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2795535-DE3F-4CE5-85C5-BD3641CD731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E70756-5213-4D9E-81F3-4E87B774C3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a1bf74-9a69-48a2-9296-74439b2d6558"/>
    <ds:schemaRef ds:uri="c0094d01-527c-406c-8203-8092854866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1 Dic-22 a 7-ene-23</vt:lpstr>
      <vt:lpstr>5-feb-24 a 3-mar-24</vt:lpstr>
      <vt:lpstr>8-ene-23 a 4-feb-23</vt:lpstr>
      <vt:lpstr>4-mar-24 a 31-mar-24</vt:lpstr>
      <vt:lpstr>Abril´24</vt:lpstr>
      <vt:lpstr>Mayo´24</vt:lpstr>
      <vt:lpstr>Junio´24</vt:lpstr>
      <vt:lpstr>Julio´24</vt:lpstr>
      <vt:lpstr>Agosto´24</vt:lpstr>
      <vt:lpstr>Septiembre'24 </vt:lpstr>
      <vt:lpstr>Contactos</vt:lpstr>
      <vt:lpstr>Noviembre'24</vt:lpstr>
      <vt:lpstr>Octubre'24 </vt:lpstr>
      <vt:lpstr>Diciembre24</vt:lpstr>
      <vt:lpstr>Febrero</vt:lpstr>
      <vt:lpstr>Enero</vt:lpstr>
      <vt:lpstr>Marzo</vt:lpstr>
      <vt:lpstr>Abril</vt:lpstr>
      <vt:lpstr>Mayo </vt:lpstr>
      <vt:lpstr>Junio</vt:lpstr>
      <vt:lpstr>Julio</vt:lpstr>
      <vt:lpstr>Agosto</vt:lpstr>
      <vt:lpstr>Septiembre</vt:lpstr>
      <vt:lpstr>Octubre</vt:lpstr>
      <vt:lpstr>Noviembre</vt:lpstr>
      <vt:lpstr>Diciembre</vt:lpstr>
      <vt:lpstr>Enero 2026</vt:lpstr>
      <vt:lpstr>Feb Provisional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Inmaculada Benitez Gonzalez</dc:creator>
  <cp:keywords/>
  <dc:description/>
  <cp:lastModifiedBy>Benitez Gonzalez Inmaculada</cp:lastModifiedBy>
  <cp:revision/>
  <dcterms:created xsi:type="dcterms:W3CDTF">2023-03-28T15:04:58Z</dcterms:created>
  <dcterms:modified xsi:type="dcterms:W3CDTF">2025-09-19T06:37:36Z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0x010100AB0533E4CB93744EA391F0A9817D55C7</vt:lpwstr>
  </property>
  <property fmtid="{D5CDD505-2E9C-101B-9397-08002B2CF9AE}" pid="3" name="MSIP_Label_3c41c091-3cbc-4dba-8b59-ce62f19500db_Enabled">
    <vt:lpwstr>true</vt:lpwstr>
  </property>
  <property fmtid="{D5CDD505-2E9C-101B-9397-08002B2CF9AE}" pid="4" name="MSIP_Label_3c41c091-3cbc-4dba-8b59-ce62f19500db_SetDate">
    <vt:lpwstr>2023-12-20T16:42:24Z</vt:lpwstr>
  </property>
  <property fmtid="{D5CDD505-2E9C-101B-9397-08002B2CF9AE}" pid="5" name="MSIP_Label_3c41c091-3cbc-4dba-8b59-ce62f19500db_Method">
    <vt:lpwstr>Privileged</vt:lpwstr>
  </property>
  <property fmtid="{D5CDD505-2E9C-101B-9397-08002B2CF9AE}" pid="6" name="MSIP_Label_3c41c091-3cbc-4dba-8b59-ce62f19500db_Name">
    <vt:lpwstr>Confidential_0_1</vt:lpwstr>
  </property>
  <property fmtid="{D5CDD505-2E9C-101B-9397-08002B2CF9AE}" pid="7" name="MSIP_Label_3c41c091-3cbc-4dba-8b59-ce62f19500db_SiteId">
    <vt:lpwstr>35595a02-4d6d-44ac-99e1-f9ab4cd872db</vt:lpwstr>
  </property>
  <property fmtid="{D5CDD505-2E9C-101B-9397-08002B2CF9AE}" pid="8" name="MSIP_Label_3c41c091-3cbc-4dba-8b59-ce62f19500db_ActionId">
    <vt:lpwstr>1efa4e7c-9380-4567-a25d-d34edccee826</vt:lpwstr>
  </property>
  <property fmtid="{D5CDD505-2E9C-101B-9397-08002B2CF9AE}" pid="9" name="MSIP_Label_3c41c091-3cbc-4dba-8b59-ce62f19500db_ContentBits">
    <vt:lpwstr>1</vt:lpwstr>
  </property>
  <property fmtid="{D5CDD505-2E9C-101B-9397-08002B2CF9AE}" pid="10" name="MediaServiceImageTags">
    <vt:lpwstr/>
  </property>
</Properties>
</file>