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420" documentId="121_{59491B05-65AE-4027-8086-FE043DA9DF30}" xr6:coauthVersionLast="47" xr6:coauthVersionMax="47" xr10:uidLastSave="{28C2BB96-F40B-4138-BC2E-C3F8923EBAAE}"/>
  <bookViews>
    <workbookView xWindow="-110" yWindow="-110" windowWidth="19200" windowHeight="9020" firstSheet="25" activeTab="22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Febrero" sheetId="25" r:id="rId15"/>
    <sheet name="Enero" sheetId="23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Feb Provisional" sheetId="39" r:id="rId28"/>
    <sheet name="Hoja1" sheetId="37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8" l="1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AF19" i="38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G26" i="34"/>
  <c r="AH26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I18" i="35"/>
  <c r="H18" i="35"/>
  <c r="G18" i="35"/>
  <c r="F18" i="35"/>
  <c r="E18" i="35"/>
  <c r="D18" i="35"/>
  <c r="AF20" i="34"/>
  <c r="AF21" i="34"/>
  <c r="AF22" i="34"/>
  <c r="AF23" i="34"/>
  <c r="AF24" i="34"/>
  <c r="AF25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AE18" i="39" l="1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AH18" i="38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9" i="34"/>
  <c r="AG19" i="34"/>
  <c r="AE18" i="35"/>
  <c r="AD18" i="35"/>
  <c r="AD18" i="25"/>
  <c r="AF19" i="34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</commentList>
</comments>
</file>

<file path=xl/sharedStrings.xml><?xml version="1.0" encoding="utf-8"?>
<sst xmlns="http://schemas.openxmlformats.org/spreadsheetml/2006/main" count="9930" uniqueCount="101">
  <si>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</si>
  <si>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</si>
  <si>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</si>
  <si>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</si>
  <si>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</si>
  <si>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</si>
  <si>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</si>
  <si>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</si>
  <si>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</si>
  <si>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</si>
  <si>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</si>
  <si>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</si>
  <si>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</si>
  <si>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</si>
  <si>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</si>
  <si>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</si>
  <si>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</si>
  <si>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</si>
  <si>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</si>
  <si>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</si>
  <si>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</si>
  <si>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</si>
  <si>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</si>
  <si>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</si>
  <si>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</si>
  <si>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</si>
  <si>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</si>
  <si>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</si>
  <si>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</si>
  <si>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</si>
  <si>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</si>
  <si>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</si>
  <si>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</si>
  <si>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</si>
  <si>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</si>
  <si>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</si>
  <si>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</si>
  <si>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</si>
  <si>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</si>
  <si>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</si>
  <si>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</si>
  <si>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</si>
  <si>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</si>
  <si>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</si>
  <si>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</si>
  <si>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</si>
  <si>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</si>
  <si>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</si>
  <si>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</si>
  <si>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</si>
  <si>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</si>
  <si>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</si>
  <si>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</si>
  <si>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</si>
  <si>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</si>
  <si>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</si>
  <si>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</si>
  <si>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</si>
  <si>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</si>
  <si>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</si>
  <si>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</si>
  <si>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</si>
  <si>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</si>
  <si>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</si>
  <si>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</si>
  <si>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</si>
  <si>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</si>
  <si>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</si>
  <si>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</si>
  <si>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</si>
  <si>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</si>
  <si>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</si>
  <si>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</si>
  <si>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</si>
  <si>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</si>
  <si>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</si>
  <si>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</si>
  <si>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</si>
  <si>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</si>
  <si>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</si>
  <si>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</si>
  <si>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</si>
  <si>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</si>
  <si>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</si>
  <si>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</si>
  <si>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</si>
  <si>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</si>
  <si>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</si>
  <si>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</si>
  <si>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</si>
  <si>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</si>
  <si>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</si>
  <si>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</si>
  <si>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</si>
  <si>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</si>
  <si>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</si>
  <si>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</si>
  <si>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</si>
  <si>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</si>
  <si>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</si>
  <si>
    <t>ALEXANDER DIZ FRNDZ.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</si>
</sst>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3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2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128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41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6" fillId="24" borderId="7" xfId="2" applyFont="1" applyFill="1" applyBorder="1" applyAlignment="1">
      <alignment horizontal="center"/>
    </xf>
    <xf numFmtId="0" fontId="42" fillId="0" borderId="0" xfId="0" applyFont="1"/>
    <xf numFmtId="0" fontId="41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5" fillId="47" borderId="33" xfId="0" applyFont="1" applyFill="1" applyBorder="1" applyAlignment="1">
      <alignment horizontal="center"/>
    </xf>
    <xf numFmtId="0" fontId="5" fillId="47" borderId="94" xfId="0" applyFont="1" applyFill="1" applyBorder="1" applyAlignment="1">
      <alignment horizontal="center"/>
    </xf>
    <xf numFmtId="0" fontId="5" fillId="47" borderId="54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5" fillId="2" borderId="87" xfId="0" applyFont="1" applyFill="1" applyBorder="1" applyAlignment="1">
      <alignment horizontal="center"/>
    </xf>
    <xf numFmtId="0" fontId="5" fillId="2" borderId="143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4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212" xfId="0" applyFont="1" applyFill="1" applyBorder="1" applyAlignment="1">
      <alignment horizontal="center"/>
    </xf>
    <xf numFmtId="0" fontId="5" fillId="2" borderId="21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147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50" borderId="34" xfId="0" applyFont="1" applyFill="1" applyBorder="1" applyAlignment="1">
      <alignment horizontal="center"/>
    </xf>
    <xf numFmtId="0" fontId="5" fillId="2" borderId="116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29" fillId="2" borderId="119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5" fillId="2" borderId="214" xfId="0" applyFont="1" applyFill="1" applyBorder="1" applyAlignment="1">
      <alignment horizontal="center"/>
    </xf>
    <xf numFmtId="0" fontId="27" fillId="2" borderId="76" xfId="0" applyFont="1" applyFill="1" applyBorder="1" applyAlignment="1">
      <alignment horizontal="center"/>
    </xf>
    <xf numFmtId="0" fontId="5" fillId="2" borderId="157" xfId="0" applyFont="1" applyFill="1" applyBorder="1" applyAlignment="1">
      <alignment horizontal="center"/>
    </xf>
    <xf numFmtId="0" fontId="5" fillId="28" borderId="169" xfId="0" applyFont="1" applyFill="1" applyBorder="1" applyAlignment="1">
      <alignment horizontal="center"/>
    </xf>
    <xf numFmtId="0" fontId="5" fillId="29" borderId="151" xfId="0" applyFont="1" applyFill="1" applyBorder="1" applyAlignment="1">
      <alignment horizontal="center"/>
    </xf>
    <xf numFmtId="0" fontId="27" fillId="24" borderId="74" xfId="0" applyFont="1" applyFill="1" applyBorder="1" applyAlignment="1">
      <alignment horizontal="center"/>
    </xf>
    <xf numFmtId="0" fontId="36" fillId="34" borderId="139" xfId="2" applyFont="1" applyBorder="1" applyAlignment="1">
      <alignment horizontal="center"/>
    </xf>
    <xf numFmtId="0" fontId="26" fillId="24" borderId="191" xfId="0" applyFont="1" applyFill="1" applyBorder="1" applyAlignment="1">
      <alignment horizontal="center"/>
    </xf>
    <xf numFmtId="0" fontId="6" fillId="11" borderId="55" xfId="0" applyFont="1" applyFill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5" fillId="36" borderId="56" xfId="0" applyFont="1" applyFill="1" applyBorder="1" applyAlignment="1">
      <alignment horizontal="center"/>
    </xf>
    <xf numFmtId="0" fontId="25" fillId="28" borderId="29" xfId="0" applyFont="1" applyFill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5" fillId="41" borderId="127" xfId="0" applyFont="1" applyFill="1" applyBorder="1" applyAlignment="1">
      <alignment horizontal="center"/>
    </xf>
    <xf numFmtId="0" fontId="5" fillId="41" borderId="94" xfId="0" applyFont="1" applyFill="1" applyBorder="1" applyAlignment="1">
      <alignment horizontal="center"/>
    </xf>
    <xf numFmtId="0" fontId="5" fillId="29" borderId="222" xfId="0" applyFont="1" applyFill="1" applyBorder="1" applyAlignment="1">
      <alignment horizontal="center"/>
    </xf>
    <xf numFmtId="0" fontId="5" fillId="39" borderId="223" xfId="0" applyFont="1" applyFill="1" applyBorder="1" applyAlignment="1">
      <alignment horizontal="center"/>
    </xf>
    <xf numFmtId="0" fontId="25" fillId="29" borderId="109" xfId="0" applyFont="1" applyFill="1" applyBorder="1" applyAlignment="1">
      <alignment horizontal="center"/>
    </xf>
    <xf numFmtId="0" fontId="25" fillId="39" borderId="87" xfId="0" applyFont="1" applyFill="1" applyBorder="1" applyAlignment="1">
      <alignment horizontal="center"/>
    </xf>
    <xf numFmtId="0" fontId="25" fillId="24" borderId="116" xfId="0" applyFont="1" applyFill="1" applyBorder="1" applyAlignment="1">
      <alignment horizontal="center"/>
    </xf>
    <xf numFmtId="0" fontId="5" fillId="50" borderId="193" xfId="0" applyFont="1" applyFill="1" applyBorder="1" applyAlignment="1">
      <alignment horizontal="center"/>
    </xf>
    <xf numFmtId="0" fontId="25" fillId="28" borderId="119" xfId="0" applyFont="1" applyFill="1" applyBorder="1" applyAlignment="1">
      <alignment horizontal="center"/>
    </xf>
    <xf numFmtId="0" fontId="5" fillId="50" borderId="171" xfId="0" applyFont="1" applyFill="1" applyBorder="1" applyAlignment="1">
      <alignment horizontal="center"/>
    </xf>
    <xf numFmtId="0" fontId="25" fillId="28" borderId="109" xfId="0" applyFont="1" applyFill="1" applyBorder="1" applyAlignment="1">
      <alignment horizontal="center"/>
    </xf>
    <xf numFmtId="0" fontId="25" fillId="28" borderId="87" xfId="0" applyFont="1" applyFill="1" applyBorder="1" applyAlignment="1">
      <alignment horizontal="center"/>
    </xf>
    <xf numFmtId="0" fontId="5" fillId="29" borderId="171" xfId="0" applyFont="1" applyFill="1" applyBorder="1" applyAlignment="1">
      <alignment horizontal="center"/>
    </xf>
    <xf numFmtId="0" fontId="5" fillId="41" borderId="34" xfId="0" applyFont="1" applyFill="1" applyBorder="1" applyAlignment="1">
      <alignment horizontal="center"/>
    </xf>
    <xf numFmtId="0" fontId="27" fillId="36" borderId="76" xfId="0" applyFont="1" applyFill="1" applyBorder="1" applyAlignment="1">
      <alignment horizontal="center"/>
    </xf>
    <xf numFmtId="0" fontId="5" fillId="39" borderId="193" xfId="0" applyFont="1" applyFill="1" applyBorder="1" applyAlignment="1">
      <alignment horizontal="center"/>
    </xf>
    <xf numFmtId="0" fontId="5" fillId="0" borderId="91" xfId="0" applyFont="1" applyBorder="1" applyAlignment="1">
      <alignment horizontal="center"/>
    </xf>
    <xf numFmtId="0" fontId="5" fillId="0" borderId="198" xfId="0" applyFont="1" applyBorder="1" applyAlignment="1">
      <alignment horizontal="center"/>
    </xf>
    <xf numFmtId="0" fontId="36" fillId="34" borderId="49" xfId="2" applyFont="1" applyBorder="1" applyAlignment="1">
      <alignment horizontal="center"/>
    </xf>
    <xf numFmtId="0" fontId="5" fillId="24" borderId="161" xfId="0" applyFont="1" applyFill="1" applyBorder="1" applyAlignment="1">
      <alignment horizontal="center"/>
    </xf>
    <xf numFmtId="0" fontId="5" fillId="24" borderId="211" xfId="0" applyFont="1" applyFill="1" applyBorder="1" applyAlignment="1">
      <alignment horizontal="center"/>
    </xf>
    <xf numFmtId="0" fontId="5" fillId="29" borderId="217" xfId="0" applyFont="1" applyFill="1" applyBorder="1" applyAlignment="1">
      <alignment horizontal="center"/>
    </xf>
    <xf numFmtId="0" fontId="5" fillId="39" borderId="200" xfId="0" applyFont="1" applyFill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96" xfId="0" applyFont="1" applyBorder="1" applyAlignment="1">
      <alignment horizontal="center"/>
    </xf>
    <xf numFmtId="0" fontId="5" fillId="0" borderId="224" xfId="0" applyFont="1" applyBorder="1" applyAlignment="1">
      <alignment horizontal="center"/>
    </xf>
    <xf numFmtId="0" fontId="5" fillId="7" borderId="143" xfId="0" applyFont="1" applyFill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33" fillId="43" borderId="29" xfId="0" applyFont="1" applyFill="1" applyBorder="1"/>
    <xf numFmtId="0" fontId="23" fillId="40" borderId="118" xfId="0" applyFont="1" applyFill="1" applyBorder="1" applyAlignment="1">
      <alignment horizontal="center"/>
    </xf>
    <xf numFmtId="0" fontId="5" fillId="28" borderId="214" xfId="0" applyFont="1" applyFill="1" applyBorder="1" applyAlignment="1">
      <alignment horizontal="center"/>
    </xf>
    <xf numFmtId="0" fontId="33" fillId="43" borderId="51" xfId="0" applyFont="1" applyFill="1" applyBorder="1" applyAlignment="1"/>
    <xf numFmtId="0" fontId="3" fillId="4" borderId="55" xfId="0" applyFont="1" applyFill="1" applyBorder="1" applyAlignment="1"/>
    <xf numFmtId="0" fontId="3" fillId="4" borderId="50" xfId="0" applyFont="1" applyFill="1" applyBorder="1" applyAlignment="1"/>
    <xf numFmtId="0" fontId="3" fillId="4" borderId="57" xfId="0" applyFont="1" applyFill="1" applyBorder="1" applyAlignment="1"/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ADBAA-E591-4D2C-A5C7-30DAA331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88582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bottomRight" activeCell="A32" sqref="A32"/>
      <selection pane="bottomLeft" activeCell="A6" sqref="A6"/>
      <selection pane="topRight" activeCell="D1" sqref="D1"/>
    </sheetView>
  </sheetViews>
  <sheetFormatPr defaultColWidth="11.42578125" defaultRowHeight="12.6"/>
  <cols>
    <col min="1" max="1" width="12.42578125" customWidth="1"/>
    <col min="2" max="2" width="3.28515625" customWidth="1"/>
    <col min="3" max="3" width="30.28515625" customWidth="1"/>
    <col min="4" max="43" width="4.28515625" style="5" customWidth="1"/>
    <col min="44" max="44" width="2.7109375" customWidth="1"/>
    <col min="45" max="45" width="5.28515625" customWidth="1"/>
    <col min="46" max="46" width="2.7109375" customWidth="1"/>
    <col min="47" max="47" width="15.7109375" bestFit="1" customWidth="1"/>
    <col min="48" max="48" width="14.7109375" bestFit="1" customWidth="1"/>
  </cols>
  <sheetData>
    <row r="1" spans="2:45" ht="21" customHeight="1">
      <c r="D1" s="10"/>
      <c r="E1" s="10"/>
      <c r="F1" s="1102"/>
      <c r="G1" s="1102"/>
      <c r="H1" s="1102"/>
      <c r="I1" s="1102"/>
      <c r="J1" s="1102"/>
      <c r="K1" s="1102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>
      <c r="B2" s="1100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>
      <c r="B3" s="1100"/>
      <c r="C3" s="2"/>
      <c r="D3" s="7"/>
      <c r="E3" s="7"/>
      <c r="F3" s="1093" t="s">
        <v>1</v>
      </c>
      <c r="G3" s="1093"/>
      <c r="H3" s="1093"/>
      <c r="I3" s="1093"/>
      <c r="J3" s="1093"/>
      <c r="K3" s="1093"/>
      <c r="L3" s="1093"/>
      <c r="M3" s="1093"/>
      <c r="N3" s="1093"/>
      <c r="O3" s="1093"/>
      <c r="P3" s="1093"/>
      <c r="Q3" s="1093"/>
      <c r="R3" s="1093"/>
      <c r="S3" s="1093"/>
      <c r="T3" s="1093"/>
      <c r="U3" s="1093"/>
      <c r="V3" s="1093"/>
      <c r="W3" s="1093"/>
      <c r="X3" s="1093"/>
      <c r="Y3" s="1093"/>
      <c r="Z3" s="1093"/>
      <c r="AA3" s="1093"/>
      <c r="AB3" s="1093"/>
      <c r="AC3" s="1093"/>
      <c r="AD3" s="1093"/>
      <c r="AE3" s="1093"/>
      <c r="AF3" s="1093"/>
      <c r="AG3" s="1093"/>
      <c r="AH3" s="1093"/>
      <c r="AI3" s="1093"/>
      <c r="AJ3" s="1093"/>
      <c r="AK3" s="1093"/>
      <c r="AL3" s="1105" t="s">
        <v>2</v>
      </c>
      <c r="AM3" s="1105"/>
      <c r="AN3" s="1105"/>
      <c r="AO3" s="1105"/>
      <c r="AP3" s="1105"/>
      <c r="AQ3" s="1105"/>
    </row>
    <row r="4" spans="2:45" ht="11.25" customHeight="1">
      <c r="B4" s="41"/>
      <c r="C4" s="1103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2.95" thickBot="1">
      <c r="B5" s="42"/>
      <c r="C5" s="1104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" customHeight="1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" customHeight="1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" customHeight="1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" customHeight="1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" customHeight="1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" customHeight="1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45">
      <c r="D28" s="33"/>
      <c r="E28" s="32"/>
      <c r="F28" s="1101" t="str">
        <f>"Plantilla de Turnos CCNC  "&amp;D29</f>
        <v>Plantilla de Turnos CCNC  Raquel</v>
      </c>
      <c r="G28" s="1101"/>
      <c r="H28" s="1101"/>
      <c r="I28" s="1101"/>
      <c r="J28" s="1101"/>
      <c r="K28" s="1101"/>
      <c r="L28" s="1101"/>
      <c r="M28" s="27"/>
      <c r="N28" s="27"/>
      <c r="O28" s="27"/>
      <c r="P28" s="11"/>
      <c r="Q28" s="10"/>
      <c r="R28" s="10"/>
      <c r="S28" s="10"/>
      <c r="T28" s="10"/>
      <c r="U28" s="10"/>
      <c r="V28" s="1101" t="str">
        <f>"Plantilla de Turnos CCNC  "&amp;V29</f>
        <v>Plantilla de Turnos CCNC  To Be</v>
      </c>
      <c r="W28" s="1101"/>
      <c r="X28" s="1101"/>
      <c r="Y28" s="1101"/>
      <c r="Z28" s="1101"/>
      <c r="AA28" s="1101"/>
      <c r="AB28" s="1101"/>
      <c r="AC28" s="1101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4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096">
        <f>8.33*(COUNTIFS(F30:L30,"&lt;&gt;"&amp;"L"))</f>
        <v>41.65</v>
      </c>
      <c r="P30" s="1097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094">
        <f>8.33*(COUNTIFS(W30:AC30,"&lt;&gt;"&amp;"L"))</f>
        <v>58.31</v>
      </c>
      <c r="AG30" s="1095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4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098">
        <f t="shared" ref="O31:O38" si="12">8.33*(COUNTIFS(F31:L31,"&lt;&gt;"&amp;"L"))</f>
        <v>33.32</v>
      </c>
      <c r="P31" s="1099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089">
        <f t="shared" ref="AF31:AF37" si="13">8.33*(COUNTIFS(W31:AC31,"&lt;&gt;"&amp;"L"))</f>
        <v>24.990000000000002</v>
      </c>
      <c r="AG31" s="109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4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098">
        <f t="shared" si="12"/>
        <v>58.31</v>
      </c>
      <c r="P32" s="1099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089">
        <f t="shared" si="13"/>
        <v>33.32</v>
      </c>
      <c r="AG32" s="109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4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098">
        <f>8.33*(COUNTIFS(F33:L33,"&lt;&gt;"&amp;"LG"))</f>
        <v>41.65</v>
      </c>
      <c r="P33" s="1099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089">
        <f t="shared" si="13"/>
        <v>41.65</v>
      </c>
      <c r="AG33" s="1090"/>
    </row>
    <row r="34" spans="3:33" ht="14.4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089">
        <f t="shared" si="13"/>
        <v>24.990000000000002</v>
      </c>
      <c r="AG34" s="1090"/>
    </row>
    <row r="35" spans="3:33" ht="14.4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098">
        <f t="shared" si="12"/>
        <v>58.31</v>
      </c>
      <c r="P35" s="1099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089">
        <f t="shared" si="13"/>
        <v>33.32</v>
      </c>
      <c r="AG35" s="1090"/>
    </row>
    <row r="36" spans="3:33" ht="14.4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098">
        <f t="shared" si="12"/>
        <v>33.32</v>
      </c>
      <c r="P36" s="1099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089">
        <f t="shared" si="13"/>
        <v>41.65</v>
      </c>
      <c r="AG36" s="1090"/>
    </row>
    <row r="37" spans="3:33" ht="14.4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098">
        <f t="shared" si="12"/>
        <v>24.990000000000002</v>
      </c>
      <c r="P37" s="1099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091">
        <f t="shared" si="13"/>
        <v>58.31</v>
      </c>
      <c r="AG37" s="1092"/>
    </row>
    <row r="38" spans="3:33" ht="14.4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110">
        <f t="shared" si="12"/>
        <v>41.65</v>
      </c>
      <c r="P38" s="111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083">
        <f>SUM(W40:AC40)</f>
        <v>12</v>
      </c>
      <c r="AG40" s="1084"/>
    </row>
    <row r="41" spans="3:33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112">
        <f>SUM(F41:L41)</f>
        <v>10</v>
      </c>
      <c r="P41" s="1113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085">
        <f t="shared" ref="AF41:AF44" si="17">SUM(W41:AC41)</f>
        <v>12</v>
      </c>
      <c r="AG41" s="1086"/>
    </row>
    <row r="42" spans="3:33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106">
        <f t="shared" ref="O42:O45" si="19">SUM(F42:L42)</f>
        <v>11</v>
      </c>
      <c r="P42" s="1107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085">
        <f t="shared" si="17"/>
        <v>7</v>
      </c>
      <c r="AG42" s="1086"/>
    </row>
    <row r="43" spans="3:33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106">
        <f t="shared" si="19"/>
        <v>7</v>
      </c>
      <c r="P43" s="1107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085">
        <f t="shared" si="17"/>
        <v>7</v>
      </c>
      <c r="AG43" s="1086"/>
    </row>
    <row r="44" spans="3:33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106">
        <f t="shared" si="19"/>
        <v>7</v>
      </c>
      <c r="P44" s="1107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87">
        <f t="shared" si="17"/>
        <v>18</v>
      </c>
      <c r="AG44" s="1088"/>
    </row>
    <row r="45" spans="3:33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108">
        <f t="shared" si="19"/>
        <v>14</v>
      </c>
      <c r="P45" s="110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  <mergeCell ref="B2:B3"/>
    <mergeCell ref="V28:AC28"/>
    <mergeCell ref="F1:K1"/>
    <mergeCell ref="C4:C5"/>
    <mergeCell ref="AL3:AQ3"/>
    <mergeCell ref="F28:L28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AF40:AG40"/>
    <mergeCell ref="AF41:AG41"/>
    <mergeCell ref="AF42:AG42"/>
    <mergeCell ref="AF43:AG43"/>
    <mergeCell ref="AF44:AG44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bottomRight" activeCell="E7" sqref="E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</cols>
  <sheetData>
    <row r="1" spans="2:33" ht="21" customHeight="1">
      <c r="C1" s="10"/>
      <c r="D1" s="1102"/>
      <c r="E1" s="1102"/>
      <c r="F1" s="110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</row>
    <row r="4" spans="2:33" ht="11.25" customHeight="1">
      <c r="B4" s="1103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>
      <c r="B5" s="1104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094">
        <f>8.33*(COUNTIFS(F29:L29,"&lt;&gt;"&amp;"L",F29:L29,"&lt;&gt;"&amp;"D"))+8*(COUNTIFS(F29:L29,"="&amp;"D"))</f>
        <v>57.65</v>
      </c>
      <c r="P29" s="1095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094">
        <f t="shared" ref="O30:O36" si="8">8.33*(COUNTIFS(F30:L30,"&lt;&gt;"&amp;"L",F30:L30,"&lt;&gt;"&amp;"D"))+8*(COUNTIFS(F30:L30,"="&amp;"D"))</f>
        <v>24.990000000000002</v>
      </c>
      <c r="P30" s="1095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094">
        <f t="shared" si="8"/>
        <v>33.32</v>
      </c>
      <c r="P31" s="1095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094">
        <f t="shared" si="8"/>
        <v>41.32</v>
      </c>
      <c r="P32" s="1095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094">
        <f t="shared" si="8"/>
        <v>24.990000000000002</v>
      </c>
      <c r="P33" s="1095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094">
        <f t="shared" si="8"/>
        <v>32.99</v>
      </c>
      <c r="P34" s="1095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094">
        <f t="shared" si="8"/>
        <v>41.65</v>
      </c>
      <c r="P35" s="109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115">
        <f t="shared" si="8"/>
        <v>57.32</v>
      </c>
      <c r="P36" s="11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083">
        <f>SUM(F39:L39)</f>
        <v>12</v>
      </c>
      <c r="P39" s="108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085">
        <f t="shared" ref="O40:O43" si="11">SUM(F40:L40)</f>
        <v>12</v>
      </c>
      <c r="P40" s="108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085">
        <f t="shared" si="11"/>
        <v>7</v>
      </c>
      <c r="P41" s="108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085">
        <f t="shared" si="11"/>
        <v>7</v>
      </c>
      <c r="P42" s="108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87">
        <f t="shared" si="11"/>
        <v>18</v>
      </c>
      <c r="P43" s="108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31:P31"/>
    <mergeCell ref="D1:F1"/>
    <mergeCell ref="D3:AD3"/>
    <mergeCell ref="B4:B5"/>
    <mergeCell ref="O29:P29"/>
    <mergeCell ref="O30:P30"/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defaultColWidth="10.7109375" defaultRowHeight="12.6"/>
  <cols>
    <col min="2" max="2" width="23.28515625" bestFit="1" customWidth="1"/>
    <col min="4" max="4" width="45.7109375" customWidth="1"/>
  </cols>
  <sheetData>
    <row r="1" spans="1:4">
      <c r="A1" s="3" t="s">
        <v>83</v>
      </c>
    </row>
    <row r="4" spans="1:4" ht="12.95">
      <c r="B4" s="63" t="s">
        <v>84</v>
      </c>
      <c r="C4" s="64" t="s">
        <v>85</v>
      </c>
    </row>
    <row r="5" spans="1:4" s="66" customFormat="1">
      <c r="B5" s="63" t="s">
        <v>86</v>
      </c>
      <c r="C5" s="65">
        <v>645173481</v>
      </c>
      <c r="D5" s="67"/>
    </row>
    <row r="6" spans="1:4" s="66" customFormat="1" ht="16.5" customHeight="1">
      <c r="B6" s="63" t="s">
        <v>87</v>
      </c>
      <c r="C6" s="65">
        <v>671511886</v>
      </c>
      <c r="D6" s="67"/>
    </row>
    <row r="7" spans="1:4" s="66" customFormat="1">
      <c r="B7" s="63" t="s">
        <v>88</v>
      </c>
      <c r="C7" s="65">
        <v>618583723</v>
      </c>
    </row>
    <row r="8" spans="1:4" s="66" customFormat="1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bottomRight" activeCell="AF2" sqref="AF2:AG14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5" width="4.28515625" style="5" customWidth="1"/>
    <col min="26" max="33" width="4.28515625" customWidth="1"/>
    <col min="34" max="34" width="3.42578125" customWidth="1"/>
  </cols>
  <sheetData>
    <row r="1" spans="2:33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>
      <c r="B3" s="239"/>
      <c r="C3" s="240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7"/>
      <c r="AF3" s="1114"/>
      <c r="AG3" s="1117"/>
    </row>
    <row r="4" spans="2:33" ht="11.25" customHeight="1">
      <c r="B4" s="1118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>
      <c r="B5" s="1118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" customHeight="1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115">
        <f t="shared" ref="N30:N37" si="8">8.33*(COUNTIFS(E30:K30,"&lt;&gt;"&amp;"L",E30:K30,"&lt;&gt;"&amp;"D"))+8*(COUNTIFS(E30:K30,"="&amp;"D"))</f>
        <v>57.65</v>
      </c>
      <c r="O30" s="1116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115">
        <f t="shared" si="8"/>
        <v>24.990000000000002</v>
      </c>
      <c r="O31" s="1116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115">
        <f t="shared" si="8"/>
        <v>33.32</v>
      </c>
      <c r="O32" s="1116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115">
        <f t="shared" si="8"/>
        <v>41.32</v>
      </c>
      <c r="O33" s="1116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115">
        <f t="shared" si="8"/>
        <v>24.990000000000002</v>
      </c>
      <c r="O34" s="111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115">
        <f t="shared" si="8"/>
        <v>32.99</v>
      </c>
      <c r="O35" s="111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115">
        <f t="shared" si="8"/>
        <v>41.65</v>
      </c>
      <c r="O36" s="111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115">
        <f t="shared" si="8"/>
        <v>57.32</v>
      </c>
      <c r="O37" s="111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083">
        <f>SUM(E40:K40)</f>
        <v>12</v>
      </c>
      <c r="O40" s="108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085">
        <f>SUM(E41:K41)</f>
        <v>12</v>
      </c>
      <c r="O41" s="108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085">
        <f>SUM(E42:K42)</f>
        <v>7</v>
      </c>
      <c r="O42" s="108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085">
        <f>SUM(E43:K43)</f>
        <v>7</v>
      </c>
      <c r="O43" s="108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87">
        <f>SUM(E44:K44)</f>
        <v>18</v>
      </c>
      <c r="O44" s="1088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N44:O44"/>
    <mergeCell ref="N34:O34"/>
    <mergeCell ref="N35:O35"/>
    <mergeCell ref="N36:O36"/>
    <mergeCell ref="N37:O37"/>
    <mergeCell ref="N40:O40"/>
    <mergeCell ref="N41:O41"/>
    <mergeCell ref="N32:O32"/>
    <mergeCell ref="N33:O33"/>
    <mergeCell ref="D3:AA3"/>
    <mergeCell ref="N42:O42"/>
    <mergeCell ref="N43:O43"/>
    <mergeCell ref="AF3:AG3"/>
    <mergeCell ref="AB3:AE3"/>
    <mergeCell ref="B4:B5"/>
    <mergeCell ref="N30:O30"/>
    <mergeCell ref="N31:O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bottomRight" activeCell="AF7" sqref="AF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  <col min="34" max="34" width="3.42578125" customWidth="1"/>
  </cols>
  <sheetData>
    <row r="1" spans="2:34" ht="21" customHeight="1">
      <c r="C1" s="10"/>
      <c r="D1" s="1102"/>
      <c r="E1" s="1102"/>
      <c r="F1" s="110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240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  <c r="AH3" s="1117"/>
    </row>
    <row r="4" spans="2:34" ht="11.25" customHeight="1">
      <c r="B4" s="1118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>
      <c r="B5" s="1118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>
      <c r="B11" s="422" t="s">
        <v>91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>
      <c r="B12" s="244" t="s">
        <v>92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>
      <c r="B13" s="244" t="s">
        <v>93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" customHeight="1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" customHeight="1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" customHeight="1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" customHeight="1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115">
        <f>8.33*(COUNTIFS(F30:L30,"&lt;&gt;"&amp;"L",F30:L30,"&lt;&gt;"&amp;"D"))+8*(COUNTIFS(F30:L30,"="&amp;"D"))</f>
        <v>57.65</v>
      </c>
      <c r="P30" s="111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115">
        <f t="shared" ref="O31:O37" si="10">8.33*(COUNTIFS(F31:L31,"&lt;&gt;"&amp;"L",F31:L31,"&lt;&gt;"&amp;"D"))+8*(COUNTIFS(F31:L31,"="&amp;"D"))</f>
        <v>24.990000000000002</v>
      </c>
      <c r="P31" s="111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115">
        <f t="shared" si="10"/>
        <v>33.32</v>
      </c>
      <c r="P32" s="111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115">
        <f t="shared" si="10"/>
        <v>41.32</v>
      </c>
      <c r="P33" s="111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115">
        <f t="shared" si="10"/>
        <v>24.990000000000002</v>
      </c>
      <c r="P34" s="111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115">
        <f t="shared" si="10"/>
        <v>32.99</v>
      </c>
      <c r="P35" s="111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115">
        <f t="shared" si="10"/>
        <v>41.65</v>
      </c>
      <c r="P36" s="11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115">
        <f t="shared" si="10"/>
        <v>57.32</v>
      </c>
      <c r="P37" s="111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083">
        <f>SUM(F40:L40)</f>
        <v>12</v>
      </c>
      <c r="P40" s="108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085">
        <f t="shared" ref="O41:O44" si="13">SUM(F41:L41)</f>
        <v>12</v>
      </c>
      <c r="P41" s="108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085">
        <f t="shared" si="13"/>
        <v>7</v>
      </c>
      <c r="P42" s="108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085">
        <f t="shared" si="13"/>
        <v>7</v>
      </c>
      <c r="P43" s="108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87">
        <f t="shared" si="13"/>
        <v>18</v>
      </c>
      <c r="P44" s="108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B4:B5"/>
    <mergeCell ref="O33:P33"/>
    <mergeCell ref="O34:P34"/>
    <mergeCell ref="O35:P35"/>
    <mergeCell ref="O36:P36"/>
    <mergeCell ref="O32:P32"/>
    <mergeCell ref="O41:P41"/>
    <mergeCell ref="O42:P42"/>
    <mergeCell ref="O43:P43"/>
    <mergeCell ref="O44:P44"/>
    <mergeCell ref="O37:P37"/>
    <mergeCell ref="O40:P40"/>
    <mergeCell ref="AE3:AH3"/>
    <mergeCell ref="D1:F1"/>
    <mergeCell ref="D3:AD3"/>
    <mergeCell ref="O30:P30"/>
    <mergeCell ref="O31:P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bottomRight" activeCell="I9" sqref="I9"/>
      <selection pane="bottomLeft" activeCell="A6" sqref="A6"/>
      <selection pane="topRight" activeCell="D1" sqref="D1"/>
    </sheetView>
  </sheetViews>
  <sheetFormatPr defaultColWidth="11.42578125" defaultRowHeight="12.6"/>
  <cols>
    <col min="1" max="1" width="16.7109375" customWidth="1"/>
    <col min="2" max="2" width="27.5703125" customWidth="1"/>
    <col min="3" max="3" width="4.28515625" style="492" customWidth="1"/>
    <col min="4" max="25" width="4.28515625" style="5" customWidth="1"/>
    <col min="26" max="34" width="4.28515625" customWidth="1"/>
  </cols>
  <sheetData>
    <row r="1" spans="2:34" ht="21" customHeight="1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114"/>
      <c r="AC3" s="1114"/>
      <c r="AD3" s="1114"/>
      <c r="AE3" s="1117"/>
      <c r="AF3" s="1114"/>
      <c r="AG3" s="1114"/>
      <c r="AH3" s="1117"/>
    </row>
    <row r="4" spans="2:34" ht="11.25" customHeight="1">
      <c r="B4" s="1118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>
      <c r="B5" s="1118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>
      <c r="B10" s="254" t="s">
        <v>90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>
      <c r="B11" s="254" t="s">
        <v>91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>
      <c r="B12" s="256" t="s">
        <v>92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>
      <c r="B13" s="257" t="s">
        <v>93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" customHeight="1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" customHeight="1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" customHeight="1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" customHeight="1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" customHeight="1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" customHeight="1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>
      <c r="C24" s="490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bottomRight" activeCell="AC6" sqref="AC6:AD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1" width="4.28515625" customWidth="1"/>
  </cols>
  <sheetData>
    <row r="1" spans="2:31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</row>
    <row r="3" spans="2:31" ht="10.5" customHeight="1">
      <c r="B3" s="502" t="s">
        <v>95</v>
      </c>
      <c r="C3" s="494" t="s">
        <v>95</v>
      </c>
      <c r="D3" s="494"/>
      <c r="E3" s="494"/>
      <c r="F3" s="1119" t="s">
        <v>95</v>
      </c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R3" s="1119"/>
      <c r="S3" s="1119"/>
      <c r="T3" s="1119"/>
      <c r="U3" s="1119"/>
      <c r="V3" s="1119"/>
      <c r="W3" s="1119"/>
      <c r="X3" s="1119"/>
      <c r="Y3" s="1119"/>
      <c r="Z3" s="1119"/>
      <c r="AA3" s="1119"/>
      <c r="AB3" s="1119"/>
      <c r="AC3" s="1119"/>
      <c r="AD3" s="1119" t="s">
        <v>95</v>
      </c>
      <c r="AE3" s="1120"/>
    </row>
    <row r="4" spans="2:31" ht="15" customHeight="1">
      <c r="B4" s="1125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>
      <c r="B10" s="244" t="s">
        <v>90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>
      <c r="B11" s="422" t="s">
        <v>91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>
      <c r="B12" s="244" t="s">
        <v>92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>
      <c r="B13" s="508" t="s">
        <v>93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" customHeight="1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" customHeight="1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" customHeight="1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" customHeight="1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6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6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6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6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6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6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6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6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AD3:AE3"/>
    <mergeCell ref="S2:T2"/>
    <mergeCell ref="U2:V2"/>
    <mergeCell ref="W2:X2"/>
    <mergeCell ref="Y2:Z2"/>
    <mergeCell ref="AA2:AB2"/>
    <mergeCell ref="AC2:AD2"/>
    <mergeCell ref="B4:B5"/>
    <mergeCell ref="C2:F2"/>
    <mergeCell ref="G2:H2"/>
    <mergeCell ref="I2:J2"/>
    <mergeCell ref="K2:L2"/>
    <mergeCell ref="F3:AC3"/>
    <mergeCell ref="M2:N2"/>
    <mergeCell ref="O2:P2"/>
    <mergeCell ref="Q2:R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bottomRight" activeCell="Z9" sqref="Z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5" customWidth="1"/>
    <col min="23" max="34" width="4.28515625" customWidth="1"/>
  </cols>
  <sheetData>
    <row r="1" spans="2:34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114"/>
      <c r="Z3" s="1114"/>
      <c r="AA3" s="1114"/>
      <c r="AB3" s="1114"/>
      <c r="AC3" s="1114"/>
      <c r="AD3" s="1114"/>
      <c r="AE3" s="1114"/>
      <c r="AF3" s="195"/>
      <c r="AG3" s="195"/>
      <c r="AH3" s="337"/>
    </row>
    <row r="4" spans="2:34" ht="11.25" customHeight="1">
      <c r="B4" s="1118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>
      <c r="B5" s="1118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94</v>
      </c>
      <c r="O8" s="706" t="s">
        <v>94</v>
      </c>
      <c r="P8" s="708" t="s">
        <v>94</v>
      </c>
      <c r="Q8" s="708" t="s">
        <v>94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>
      <c r="B10" s="252" t="s">
        <v>90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>
      <c r="B11" s="254" t="s">
        <v>91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>
      <c r="B12" s="256" t="s">
        <v>92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>
      <c r="B13" s="256" t="s">
        <v>93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" customHeight="1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" customHeight="1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6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6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6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6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6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6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6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6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6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6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6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6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6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6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6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6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6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6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6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6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6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bottomRight" activeCell="T8" sqref="T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4" width="4.28515625" style="5" customWidth="1"/>
    <col min="35" max="37" width="9.28515625"/>
  </cols>
  <sheetData>
    <row r="1" spans="2:34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  <c r="AF2" s="493"/>
      <c r="AG2" s="493"/>
      <c r="AH2" s="493"/>
    </row>
    <row r="3" spans="2:34" ht="10.5" customHeight="1">
      <c r="B3" s="502" t="s">
        <v>95</v>
      </c>
      <c r="C3" s="494" t="s">
        <v>95</v>
      </c>
      <c r="D3" s="494"/>
      <c r="E3" s="494"/>
      <c r="F3" s="1119" t="s">
        <v>95</v>
      </c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R3" s="1119"/>
      <c r="S3" s="1119"/>
      <c r="T3" s="1119"/>
      <c r="U3" s="1119"/>
      <c r="V3" s="1119"/>
      <c r="W3" s="1119"/>
      <c r="X3" s="1119"/>
      <c r="Y3" s="1119"/>
      <c r="Z3" s="1119"/>
      <c r="AA3" s="1119"/>
      <c r="AB3" s="1119"/>
      <c r="AC3" s="1119"/>
      <c r="AD3" s="1119" t="s">
        <v>95</v>
      </c>
      <c r="AE3" s="1120"/>
      <c r="AF3" s="494"/>
      <c r="AG3" s="494"/>
      <c r="AH3" s="495"/>
    </row>
    <row r="4" spans="2:34" ht="15" customHeight="1">
      <c r="B4" s="1125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>
      <c r="B10" s="244" t="s">
        <v>90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>
      <c r="B11" s="422" t="s">
        <v>91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>
      <c r="B12" s="244" t="s">
        <v>92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5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>
      <c r="B13" s="508" t="s">
        <v>93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6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" customHeight="1">
      <c r="B18" s="4"/>
      <c r="C18" s="52" t="s">
        <v>38</v>
      </c>
      <c r="D18" s="774">
        <f t="shared" ref="D18:AE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6</v>
      </c>
      <c r="K18" s="774">
        <f t="shared" si="0"/>
        <v>4</v>
      </c>
      <c r="L18" s="775">
        <f t="shared" si="0"/>
        <v>4</v>
      </c>
      <c r="M18" s="790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8">
        <f t="shared" si="0"/>
        <v>6</v>
      </c>
      <c r="R18" s="774">
        <f t="shared" si="0"/>
        <v>4</v>
      </c>
      <c r="S18" s="775">
        <f t="shared" si="0"/>
        <v>4</v>
      </c>
      <c r="T18" s="790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8">
        <f t="shared" si="0"/>
        <v>5</v>
      </c>
      <c r="Y18" s="774">
        <f t="shared" si="0"/>
        <v>4</v>
      </c>
      <c r="Z18" s="775">
        <f t="shared" si="0"/>
        <v>4</v>
      </c>
      <c r="AA18" s="790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8">
        <f t="shared" si="0"/>
        <v>5</v>
      </c>
      <c r="AF18" s="774">
        <f t="shared" ref="AF18:AH18" si="1">SUM(AF19:AF22)</f>
        <v>4</v>
      </c>
      <c r="AG18" s="775">
        <f t="shared" si="1"/>
        <v>4</v>
      </c>
      <c r="AH18" s="790">
        <f t="shared" si="1"/>
        <v>5</v>
      </c>
    </row>
    <row r="19" spans="2:34" ht="11.1" customHeight="1">
      <c r="B19" s="4"/>
      <c r="C19" s="52" t="s">
        <v>8</v>
      </c>
      <c r="D19" s="776">
        <f t="shared" ref="D19:AH19" si="2">COUNTIFS(D$6:D$13,"M")+COUNTIFS(D$6:D$13,"MG")</f>
        <v>1</v>
      </c>
      <c r="E19" s="777">
        <f t="shared" si="2"/>
        <v>1</v>
      </c>
      <c r="F19" s="79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799">
        <f t="shared" si="2"/>
        <v>2</v>
      </c>
      <c r="K19" s="776">
        <f t="shared" si="2"/>
        <v>1</v>
      </c>
      <c r="L19" s="777">
        <f t="shared" si="2"/>
        <v>1</v>
      </c>
      <c r="M19" s="79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799">
        <f t="shared" si="2"/>
        <v>2</v>
      </c>
      <c r="R19" s="776">
        <f t="shared" si="2"/>
        <v>1</v>
      </c>
      <c r="S19" s="777">
        <f t="shared" si="2"/>
        <v>1</v>
      </c>
      <c r="T19" s="791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799">
        <f t="shared" si="2"/>
        <v>1</v>
      </c>
      <c r="Y19" s="776">
        <f t="shared" si="2"/>
        <v>1</v>
      </c>
      <c r="Z19" s="777">
        <f t="shared" si="2"/>
        <v>1</v>
      </c>
      <c r="AA19" s="79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799">
        <f t="shared" si="2"/>
        <v>1</v>
      </c>
      <c r="AF19" s="776">
        <f t="shared" si="2"/>
        <v>1</v>
      </c>
      <c r="AG19" s="777">
        <f t="shared" si="2"/>
        <v>1</v>
      </c>
      <c r="AH19" s="791">
        <f t="shared" si="2"/>
        <v>1</v>
      </c>
    </row>
    <row r="20" spans="2:34" ht="11.1" customHeight="1">
      <c r="B20" s="4"/>
      <c r="C20" s="52" t="s">
        <v>14</v>
      </c>
      <c r="D20" s="778">
        <f t="shared" ref="D20:AH20" si="3">COUNTIFS(D$6:D$13,"T")+COUNTIFS(D$6:D$13,"TG")</f>
        <v>1</v>
      </c>
      <c r="E20" s="779">
        <f t="shared" si="3"/>
        <v>1</v>
      </c>
      <c r="F20" s="792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0">
        <f t="shared" si="3"/>
        <v>2</v>
      </c>
      <c r="K20" s="778">
        <f t="shared" si="3"/>
        <v>1</v>
      </c>
      <c r="L20" s="779">
        <f t="shared" si="3"/>
        <v>1</v>
      </c>
      <c r="M20" s="792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0">
        <f t="shared" si="3"/>
        <v>2</v>
      </c>
      <c r="R20" s="778">
        <f t="shared" si="3"/>
        <v>1</v>
      </c>
      <c r="S20" s="779">
        <f t="shared" si="3"/>
        <v>1</v>
      </c>
      <c r="T20" s="792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0">
        <f t="shared" si="3"/>
        <v>2</v>
      </c>
      <c r="Y20" s="778">
        <f t="shared" si="3"/>
        <v>1</v>
      </c>
      <c r="Z20" s="779">
        <f t="shared" si="3"/>
        <v>1</v>
      </c>
      <c r="AA20" s="792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0">
        <f t="shared" si="3"/>
        <v>2</v>
      </c>
      <c r="AF20" s="778">
        <f t="shared" si="3"/>
        <v>1</v>
      </c>
      <c r="AG20" s="779">
        <f t="shared" si="3"/>
        <v>1</v>
      </c>
      <c r="AH20" s="792">
        <f t="shared" si="3"/>
        <v>2</v>
      </c>
    </row>
    <row r="21" spans="2:34" ht="11.1" customHeight="1">
      <c r="C21" s="52" t="s">
        <v>19</v>
      </c>
      <c r="D21" s="780">
        <f t="shared" ref="D21:AH21" si="4">COUNTIFS(D$6:D$13,"N")+COUNTIFS(D$6:D$13,"NG")</f>
        <v>1</v>
      </c>
      <c r="E21" s="781">
        <f t="shared" si="4"/>
        <v>1</v>
      </c>
      <c r="F21" s="793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1">
        <f t="shared" si="4"/>
        <v>1</v>
      </c>
      <c r="K21" s="780">
        <f t="shared" si="4"/>
        <v>1</v>
      </c>
      <c r="L21" s="781">
        <f t="shared" si="4"/>
        <v>1</v>
      </c>
      <c r="M21" s="793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1">
        <f t="shared" si="4"/>
        <v>1</v>
      </c>
      <c r="R21" s="780">
        <f t="shared" si="4"/>
        <v>1</v>
      </c>
      <c r="S21" s="781">
        <f t="shared" si="4"/>
        <v>1</v>
      </c>
      <c r="T21" s="793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1">
        <f t="shared" si="4"/>
        <v>1</v>
      </c>
      <c r="Y21" s="780">
        <f t="shared" si="4"/>
        <v>1</v>
      </c>
      <c r="Z21" s="781">
        <f t="shared" si="4"/>
        <v>1</v>
      </c>
      <c r="AA21" s="793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1">
        <f t="shared" si="4"/>
        <v>1</v>
      </c>
      <c r="AF21" s="780">
        <f t="shared" si="4"/>
        <v>1</v>
      </c>
      <c r="AG21" s="781">
        <f t="shared" si="4"/>
        <v>1</v>
      </c>
      <c r="AH21" s="793">
        <f t="shared" si="4"/>
        <v>1</v>
      </c>
    </row>
    <row r="22" spans="2:34" ht="12.6">
      <c r="C22" s="52" t="s">
        <v>6</v>
      </c>
      <c r="D22" s="782">
        <f t="shared" ref="D22:AH22" si="5">COUNTIFS(D$6:D$13,"D")+COUNTIFS(D$6:D$13,"DG")</f>
        <v>1</v>
      </c>
      <c r="E22" s="783">
        <f t="shared" si="5"/>
        <v>1</v>
      </c>
      <c r="F22" s="794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2">
        <f t="shared" si="5"/>
        <v>1</v>
      </c>
      <c r="K22" s="782">
        <f t="shared" si="5"/>
        <v>1</v>
      </c>
      <c r="L22" s="783">
        <f t="shared" si="5"/>
        <v>1</v>
      </c>
      <c r="M22" s="794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2">
        <f t="shared" si="5"/>
        <v>1</v>
      </c>
      <c r="R22" s="782">
        <f t="shared" si="5"/>
        <v>1</v>
      </c>
      <c r="S22" s="783">
        <f t="shared" si="5"/>
        <v>1</v>
      </c>
      <c r="T22" s="794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2">
        <f t="shared" si="5"/>
        <v>1</v>
      </c>
      <c r="Y22" s="782">
        <f t="shared" si="5"/>
        <v>1</v>
      </c>
      <c r="Z22" s="783">
        <f t="shared" si="5"/>
        <v>1</v>
      </c>
      <c r="AA22" s="794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2">
        <f t="shared" si="5"/>
        <v>1</v>
      </c>
      <c r="AF22" s="782">
        <f t="shared" si="5"/>
        <v>1</v>
      </c>
      <c r="AG22" s="783">
        <f t="shared" si="5"/>
        <v>1</v>
      </c>
      <c r="AH22" s="794">
        <f t="shared" si="5"/>
        <v>1</v>
      </c>
    </row>
    <row r="23" spans="2:34" ht="12.6">
      <c r="C23" s="52" t="s">
        <v>7</v>
      </c>
      <c r="D23" s="784">
        <f t="shared" ref="D23:AH23" si="6">COUNTIFS(D$6:D$13,"L")+COUNTIFS(D$6:D$13,"LG")</f>
        <v>4</v>
      </c>
      <c r="E23" s="785">
        <f t="shared" si="6"/>
        <v>4</v>
      </c>
      <c r="F23" s="795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3">
        <f t="shared" si="6"/>
        <v>2</v>
      </c>
      <c r="K23" s="784">
        <f t="shared" si="6"/>
        <v>4</v>
      </c>
      <c r="L23" s="785">
        <f t="shared" si="6"/>
        <v>4</v>
      </c>
      <c r="M23" s="795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3">
        <f t="shared" si="6"/>
        <v>2</v>
      </c>
      <c r="R23" s="784">
        <f t="shared" si="6"/>
        <v>4</v>
      </c>
      <c r="S23" s="785">
        <f t="shared" si="6"/>
        <v>4</v>
      </c>
      <c r="T23" s="795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3">
        <f t="shared" si="6"/>
        <v>2</v>
      </c>
      <c r="Y23" s="784">
        <f t="shared" si="6"/>
        <v>4</v>
      </c>
      <c r="Z23" s="785">
        <f t="shared" si="6"/>
        <v>4</v>
      </c>
      <c r="AA23" s="795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3">
        <f t="shared" si="6"/>
        <v>2</v>
      </c>
      <c r="AF23" s="784">
        <f t="shared" si="6"/>
        <v>4</v>
      </c>
      <c r="AG23" s="785">
        <f t="shared" si="6"/>
        <v>4</v>
      </c>
      <c r="AH23" s="795">
        <f t="shared" si="6"/>
        <v>2</v>
      </c>
    </row>
    <row r="24" spans="2:34" ht="12.6">
      <c r="C24" s="52" t="s">
        <v>94</v>
      </c>
      <c r="D24" s="786">
        <f t="shared" ref="D24:U24" si="7">COUNTIFS(N$6:N$13,"MG")+COUNTIFS(N$6:N$13,"TG")+COUNTIFS(N$6:N$13,"LG")+COUNTIFS(N$6:N$13,"DG")</f>
        <v>1</v>
      </c>
      <c r="E24" s="787">
        <f t="shared" si="7"/>
        <v>1</v>
      </c>
      <c r="F24" s="796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4">
        <f t="shared" si="7"/>
        <v>0</v>
      </c>
      <c r="K24" s="786">
        <f t="shared" si="7"/>
        <v>1</v>
      </c>
      <c r="L24" s="787">
        <f t="shared" si="7"/>
        <v>1</v>
      </c>
      <c r="M24" s="796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4">
        <f t="shared" si="7"/>
        <v>1</v>
      </c>
      <c r="R24" s="786">
        <f t="shared" si="7"/>
        <v>1</v>
      </c>
      <c r="S24" s="787">
        <f t="shared" si="7"/>
        <v>1</v>
      </c>
      <c r="T24" s="796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4">
        <f>COUNTIFS(AE$6:AE$13,"MG")+COUNTIFS(AE$6:AE$13,"TG")+COUNTIFS(AE$6:AE$13,"LG")+COUNTIFS(AE$6:AE$13,"DG")</f>
        <v>1</v>
      </c>
      <c r="Y24" s="786">
        <f>COUNTIFS(AE$6:AE$13,"MG")+COUNTIFS(AE$6:AE$13,"TG")+COUNTIFS(AE$6:AE$13,"LG")+COUNTIFS(AE$6:AE$13,"DG")</f>
        <v>1</v>
      </c>
      <c r="Z24" s="787">
        <f>COUNTIFS(AE$6:AE$13,"MG")+COUNTIFS(AE$6:AE$13,"TG")+COUNTIFS(AE$6:AE$13,"LG")+COUNTIFS(AE$6:AE$13,"DG")</f>
        <v>1</v>
      </c>
      <c r="AA24" s="796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4">
        <f>COUNTIFS(AE$6:AE$13,"MG")+COUNTIFS(AE$6:AE$13,"TG")+COUNTIFS(AE$6:AE$13,"LG")+COUNTIFS(AE$6:AE$13,"DG")</f>
        <v>1</v>
      </c>
      <c r="AF24" s="786">
        <f>COUNTIFS(AP$6:AP$13,"MG")+COUNTIFS(AP$6:AP$13,"TG")+COUNTIFS(AP$6:AP$13,"LG")+COUNTIFS(AP$6:AP$13,"DG")</f>
        <v>0</v>
      </c>
      <c r="AG24" s="787">
        <f>COUNTIFS(AQ$6:AQ$13,"MG")+COUNTIFS(AQ$6:AQ$13,"TG")+COUNTIFS(AQ$6:AQ$13,"LG")+COUNTIFS(AQ$6:AQ$13,"DG")</f>
        <v>0</v>
      </c>
      <c r="AH24" s="796">
        <f>COUNTIFS(AR$6:AR$13,"MG")+COUNTIFS(AR$6:AR$13,"TG")+COUNTIFS(AR$6:AR$13,"LG")+COUNTIFS(AR$6:AR$13,"DG")</f>
        <v>0</v>
      </c>
    </row>
    <row r="25" spans="2:34" ht="12.6">
      <c r="C25" s="52" t="s">
        <v>4</v>
      </c>
      <c r="D25" s="788">
        <f t="shared" ref="D25:F25" si="8">COUNTIFS(D$6:D$13,"V")</f>
        <v>0</v>
      </c>
      <c r="E25" s="789">
        <f t="shared" si="8"/>
        <v>0</v>
      </c>
      <c r="F25" s="797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5">
        <f t="shared" si="9"/>
        <v>0</v>
      </c>
      <c r="K25" s="788">
        <f t="shared" si="9"/>
        <v>0</v>
      </c>
      <c r="L25" s="789">
        <f t="shared" si="9"/>
        <v>0</v>
      </c>
      <c r="M25" s="797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5">
        <f t="shared" si="9"/>
        <v>0</v>
      </c>
      <c r="R25" s="788">
        <f t="shared" si="9"/>
        <v>0</v>
      </c>
      <c r="S25" s="789">
        <f t="shared" si="9"/>
        <v>0</v>
      </c>
      <c r="T25" s="797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5">
        <f t="shared" si="9"/>
        <v>1</v>
      </c>
      <c r="Y25" s="788">
        <f t="shared" si="9"/>
        <v>0</v>
      </c>
      <c r="Z25" s="789">
        <f t="shared" si="9"/>
        <v>0</v>
      </c>
      <c r="AA25" s="797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5">
        <f t="shared" si="9"/>
        <v>1</v>
      </c>
      <c r="AF25" s="788">
        <f t="shared" si="9"/>
        <v>0</v>
      </c>
      <c r="AG25" s="789">
        <f t="shared" si="9"/>
        <v>0</v>
      </c>
      <c r="AH25" s="797">
        <f t="shared" si="9"/>
        <v>1</v>
      </c>
    </row>
    <row r="26" spans="2:34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bottomRight" activeCell="O11" sqref="O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6" width="9.28515625"/>
  </cols>
  <sheetData>
    <row r="1" spans="2:33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  <c r="AF2" s="493"/>
      <c r="AG2" s="493"/>
    </row>
    <row r="3" spans="2:33" ht="10.5" customHeight="1">
      <c r="B3" s="502" t="s">
        <v>95</v>
      </c>
      <c r="C3" s="494" t="s">
        <v>95</v>
      </c>
      <c r="D3" s="1119"/>
      <c r="E3" s="1119"/>
      <c r="F3" s="1119" t="s">
        <v>95</v>
      </c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R3" s="1119"/>
      <c r="S3" s="1119"/>
      <c r="T3" s="1119"/>
      <c r="U3" s="1119"/>
      <c r="V3" s="1119"/>
      <c r="W3" s="1119"/>
      <c r="X3" s="1119"/>
      <c r="Y3" s="1119"/>
      <c r="Z3" s="1119"/>
      <c r="AA3" s="1119"/>
      <c r="AB3" s="1119"/>
      <c r="AC3" s="1119"/>
      <c r="AD3" s="1119" t="s">
        <v>95</v>
      </c>
      <c r="AE3" s="1119"/>
      <c r="AF3" s="1119"/>
      <c r="AG3" s="1120"/>
    </row>
    <row r="4" spans="2:33" ht="15" customHeight="1" thickBot="1">
      <c r="B4" s="1125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>
      <c r="B10" s="244" t="s">
        <v>90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3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>
      <c r="B11" s="422" t="s">
        <v>91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19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4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>
      <c r="B12" s="244" t="s">
        <v>92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7" t="s">
        <v>19</v>
      </c>
      <c r="AB12" s="818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>
      <c r="B13" s="508" t="s">
        <v>93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19" t="s">
        <v>14</v>
      </c>
      <c r="AD13" s="820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" customHeight="1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6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6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6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6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AF3:AG3"/>
    <mergeCell ref="D3:E3"/>
    <mergeCell ref="AC2:AD2"/>
    <mergeCell ref="F3:AC3"/>
    <mergeCell ref="AD3:AE3"/>
    <mergeCell ref="Y2:Z2"/>
    <mergeCell ref="AA2:AB2"/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bottomRight" activeCell="A23" sqref="A23:A2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10" customWidth="1"/>
    <col min="23" max="34" width="4.28515625" customWidth="1"/>
    <col min="35" max="37" width="9.28515625" bestFit="1" customWidth="1"/>
  </cols>
  <sheetData>
    <row r="1" spans="2:34" ht="21" customHeight="1" thickBo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>
      <c r="B4" s="1125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0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1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>
      <c r="B6" s="242" t="s">
        <v>17</v>
      </c>
      <c r="C6" s="909" t="s">
        <v>13</v>
      </c>
      <c r="D6" s="910" t="s">
        <v>23</v>
      </c>
      <c r="E6" s="911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2" t="s">
        <v>23</v>
      </c>
      <c r="O6" s="638" t="s">
        <v>8</v>
      </c>
      <c r="P6" s="638" t="s">
        <v>8</v>
      </c>
      <c r="Q6" s="639" t="s">
        <v>7</v>
      </c>
      <c r="R6" s="913" t="s">
        <v>7</v>
      </c>
      <c r="S6" s="639" t="s">
        <v>7</v>
      </c>
      <c r="T6" s="695" t="s">
        <v>8</v>
      </c>
      <c r="U6" s="696" t="s">
        <v>8</v>
      </c>
      <c r="V6" s="875"/>
      <c r="W6" s="875"/>
      <c r="X6" s="875"/>
      <c r="Y6" s="875"/>
      <c r="Z6" s="876"/>
      <c r="AA6" s="829"/>
      <c r="AB6" s="830"/>
      <c r="AC6" s="879"/>
      <c r="AD6" s="880"/>
      <c r="AE6" s="881"/>
      <c r="AF6" s="880"/>
      <c r="AG6" s="881"/>
      <c r="AH6" s="914"/>
    </row>
    <row r="7" spans="2:34" ht="15" customHeight="1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>
      <c r="B8" s="244" t="s">
        <v>20</v>
      </c>
      <c r="C8" s="481" t="s">
        <v>21</v>
      </c>
      <c r="D8" s="288" t="s">
        <v>7</v>
      </c>
      <c r="E8" s="908" t="s">
        <v>7</v>
      </c>
      <c r="F8" s="590" t="s">
        <v>16</v>
      </c>
      <c r="G8" s="591" t="s">
        <v>16</v>
      </c>
      <c r="H8" s="858" t="s">
        <v>22</v>
      </c>
      <c r="I8" s="858" t="s">
        <v>22</v>
      </c>
      <c r="J8" s="859" t="s">
        <v>77</v>
      </c>
      <c r="K8" s="859" t="s">
        <v>77</v>
      </c>
      <c r="L8" s="587" t="s">
        <v>53</v>
      </c>
      <c r="M8" s="567" t="s">
        <v>7</v>
      </c>
      <c r="N8" s="210" t="s">
        <v>7</v>
      </c>
      <c r="O8" s="854" t="s">
        <v>16</v>
      </c>
      <c r="P8" s="855" t="s">
        <v>16</v>
      </c>
      <c r="Q8" s="856" t="s">
        <v>16</v>
      </c>
      <c r="R8" s="857" t="s">
        <v>16</v>
      </c>
      <c r="S8" s="864" t="s">
        <v>16</v>
      </c>
      <c r="T8" s="583" t="s">
        <v>53</v>
      </c>
      <c r="U8" s="584" t="s">
        <v>53</v>
      </c>
      <c r="V8" s="866" t="s">
        <v>23</v>
      </c>
      <c r="W8" s="853" t="s">
        <v>23</v>
      </c>
      <c r="X8" s="854" t="s">
        <v>16</v>
      </c>
      <c r="Y8" s="855" t="s">
        <v>16</v>
      </c>
      <c r="Z8" s="856" t="s">
        <v>16</v>
      </c>
      <c r="AA8" s="867" t="s">
        <v>23</v>
      </c>
      <c r="AB8" s="853" t="s">
        <v>23</v>
      </c>
      <c r="AC8" s="854" t="s">
        <v>16</v>
      </c>
      <c r="AD8" s="855" t="s">
        <v>16</v>
      </c>
      <c r="AE8" s="867" t="s">
        <v>23</v>
      </c>
      <c r="AF8" s="853" t="s">
        <v>23</v>
      </c>
      <c r="AG8" s="869" t="s">
        <v>23</v>
      </c>
      <c r="AH8" s="827" t="s">
        <v>16</v>
      </c>
    </row>
    <row r="9" spans="2:34" ht="15" customHeight="1">
      <c r="B9" s="246" t="s">
        <v>66</v>
      </c>
      <c r="C9" s="634" t="s">
        <v>26</v>
      </c>
      <c r="D9" s="915" t="s">
        <v>7</v>
      </c>
      <c r="E9" s="916" t="s">
        <v>6</v>
      </c>
      <c r="F9" s="738" t="s">
        <v>7</v>
      </c>
      <c r="G9" s="810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7" t="s">
        <v>8</v>
      </c>
      <c r="M9" s="918" t="s">
        <v>6</v>
      </c>
      <c r="N9" s="918" t="s">
        <v>6</v>
      </c>
      <c r="O9" s="646" t="s">
        <v>7</v>
      </c>
      <c r="P9" s="647" t="s">
        <v>7</v>
      </c>
      <c r="Q9" s="917" t="s">
        <v>8</v>
      </c>
      <c r="R9" s="919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7" t="s">
        <v>7</v>
      </c>
      <c r="AA9" s="697" t="s">
        <v>8</v>
      </c>
      <c r="AB9" s="920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8" t="s">
        <v>6</v>
      </c>
      <c r="AH9" s="918" t="s">
        <v>6</v>
      </c>
    </row>
    <row r="10" spans="2:34" ht="17.25" customHeight="1">
      <c r="B10" s="244" t="s">
        <v>90</v>
      </c>
      <c r="C10" s="421" t="s">
        <v>28</v>
      </c>
      <c r="D10" s="921" t="s">
        <v>7</v>
      </c>
      <c r="E10" s="922" t="s">
        <v>7</v>
      </c>
      <c r="F10" s="907" t="s">
        <v>4</v>
      </c>
      <c r="G10" s="826" t="s">
        <v>4</v>
      </c>
      <c r="H10" s="826" t="s">
        <v>4</v>
      </c>
      <c r="I10" s="826" t="s">
        <v>4</v>
      </c>
      <c r="J10" s="826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1" t="s">
        <v>19</v>
      </c>
      <c r="Y10" s="216" t="s">
        <v>14</v>
      </c>
      <c r="Z10" s="578" t="s">
        <v>14</v>
      </c>
      <c r="AA10" s="872" t="s">
        <v>19</v>
      </c>
      <c r="AB10" s="923" t="s">
        <v>19</v>
      </c>
      <c r="AC10" s="924" t="s">
        <v>7</v>
      </c>
      <c r="AD10" s="924" t="s">
        <v>7</v>
      </c>
      <c r="AE10" s="924" t="s">
        <v>7</v>
      </c>
      <c r="AF10" s="924" t="s">
        <v>7</v>
      </c>
      <c r="AG10" s="924" t="s">
        <v>14</v>
      </c>
      <c r="AH10" s="868" t="s">
        <v>14</v>
      </c>
    </row>
    <row r="11" spans="2:34" ht="16.5" customHeight="1" thickBot="1">
      <c r="B11" s="422" t="s">
        <v>91</v>
      </c>
      <c r="C11" s="481" t="s">
        <v>30</v>
      </c>
      <c r="D11" s="520" t="s">
        <v>6</v>
      </c>
      <c r="E11" s="770" t="s">
        <v>7</v>
      </c>
      <c r="F11" s="815" t="s">
        <v>14</v>
      </c>
      <c r="G11" s="820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>
      <c r="B12" s="244" t="s">
        <v>92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1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8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8" t="s">
        <v>4</v>
      </c>
      <c r="AD12" s="828" t="s">
        <v>4</v>
      </c>
      <c r="AE12" s="828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>
      <c r="B13" s="508" t="s">
        <v>93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0" t="s">
        <v>14</v>
      </c>
      <c r="H13" s="822" t="s">
        <v>19</v>
      </c>
      <c r="I13" s="822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8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8" t="s">
        <v>4</v>
      </c>
      <c r="AG13" s="274" t="s">
        <v>14</v>
      </c>
      <c r="AH13" s="613" t="s">
        <v>19</v>
      </c>
    </row>
    <row r="14" spans="2:34" ht="16.149999999999999" customHeight="1" thickBot="1">
      <c r="B14" s="242" t="s">
        <v>55</v>
      </c>
      <c r="C14" s="200"/>
      <c r="D14" s="846"/>
      <c r="E14" s="846"/>
      <c r="F14" s="846"/>
      <c r="G14" s="846"/>
      <c r="H14" s="847"/>
      <c r="I14" s="847"/>
      <c r="J14" s="847"/>
      <c r="K14" s="847"/>
      <c r="L14" s="848"/>
      <c r="M14" s="849"/>
      <c r="N14" s="850"/>
      <c r="O14" s="851"/>
      <c r="P14" s="847"/>
      <c r="Q14" s="848"/>
      <c r="R14" s="862"/>
      <c r="S14" s="865"/>
      <c r="T14" s="849"/>
      <c r="U14" s="850"/>
      <c r="V14" s="851"/>
      <c r="W14" s="847"/>
      <c r="X14" s="847"/>
      <c r="Y14" s="847"/>
      <c r="Z14" s="848"/>
      <c r="AA14" s="849"/>
      <c r="AB14" s="850"/>
      <c r="AC14" s="851"/>
      <c r="AD14" s="847"/>
      <c r="AE14" s="848"/>
      <c r="AF14" s="848"/>
      <c r="AG14" s="848"/>
      <c r="AH14" s="852"/>
    </row>
    <row r="15" spans="2:34" ht="16.5" customHeight="1">
      <c r="B15" s="831" t="s">
        <v>97</v>
      </c>
      <c r="C15" s="832" t="s">
        <v>98</v>
      </c>
      <c r="D15" s="833"/>
      <c r="E15" s="834"/>
      <c r="F15" s="835"/>
      <c r="G15" s="836"/>
      <c r="H15" s="837"/>
      <c r="I15" s="837"/>
      <c r="J15" s="837"/>
      <c r="K15" s="838"/>
      <c r="L15" s="835"/>
      <c r="M15" s="839"/>
      <c r="N15" s="840"/>
      <c r="O15" s="837"/>
      <c r="P15" s="837"/>
      <c r="Q15" s="835"/>
      <c r="R15" s="863"/>
      <c r="S15" s="835"/>
      <c r="T15" s="841"/>
      <c r="U15" s="842"/>
      <c r="V15" s="837"/>
      <c r="W15" s="837"/>
      <c r="X15" s="837"/>
      <c r="Y15" s="837"/>
      <c r="Z15" s="835"/>
      <c r="AA15" s="841"/>
      <c r="AB15" s="842"/>
      <c r="AC15" s="843" t="s">
        <v>8</v>
      </c>
      <c r="AD15" s="843" t="s">
        <v>8</v>
      </c>
      <c r="AE15" s="843" t="s">
        <v>8</v>
      </c>
      <c r="AF15" s="843" t="s">
        <v>8</v>
      </c>
      <c r="AG15" s="844" t="s">
        <v>8</v>
      </c>
      <c r="AH15" s="845" t="s">
        <v>7</v>
      </c>
    </row>
    <row r="16" spans="2:34" ht="11.25" customHeight="1">
      <c r="B16" s="4"/>
      <c r="X16" s="68"/>
    </row>
    <row r="17" spans="2:34" ht="11.1" customHeight="1">
      <c r="B17" s="4"/>
    </row>
    <row r="18" spans="2:34" ht="11.1" customHeight="1">
      <c r="B18" s="4"/>
    </row>
    <row r="19" spans="2:34" ht="11.1" customHeight="1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" customHeight="1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" customHeight="1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" customHeight="1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6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6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6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6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6"/>
    <row r="28" spans="2:34" ht="12.6"/>
    <row r="29" spans="2:34" ht="12.6"/>
    <row r="30" spans="2:34" ht="12.95" thickBot="1"/>
    <row r="31" spans="2:34" ht="12.95" thickBot="1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2.95" thickBot="1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2.95" thickBot="1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2.95" thickBot="1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2.95" thickBot="1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2.95" thickBot="1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2.95" thickBot="1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2.95" thickBot="1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6">
      <c r="B39"/>
      <c r="M39" s="98"/>
      <c r="N39"/>
      <c r="W39"/>
      <c r="X39"/>
    </row>
    <row r="40" spans="2:24" s="10" customFormat="1" ht="12.95" thickBot="1">
      <c r="B40"/>
      <c r="M40" s="98"/>
      <c r="N40"/>
      <c r="W40"/>
      <c r="X40"/>
    </row>
    <row r="41" spans="2:24" s="10" customFormat="1" ht="12.6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6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6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6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2.95" thickBot="1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bottomRight" activeCell="A9" sqref="A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114" t="s">
        <v>51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05" t="s">
        <v>52</v>
      </c>
      <c r="AC3" s="1105"/>
      <c r="AD3" s="1105"/>
      <c r="AE3" s="1105"/>
    </row>
    <row r="4" spans="2:31" ht="11.25" customHeight="1">
      <c r="B4" s="110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104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" customHeight="1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" customHeight="1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" customHeight="1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" customHeight="1" thickBot="1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" customHeight="1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" customHeight="1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>
      <c r="C30" s="10"/>
      <c r="D30" s="10"/>
      <c r="E30" s="10"/>
      <c r="F30" s="10"/>
      <c r="G30" s="10"/>
      <c r="H30" s="1101" t="str">
        <f>"Plantilla de Turnos CCNC  "&amp;H31</f>
        <v>Plantilla de Turnos CCNC  To Be</v>
      </c>
      <c r="I30" s="1101"/>
      <c r="J30" s="1101"/>
      <c r="K30" s="1101"/>
      <c r="L30" s="1101"/>
      <c r="M30" s="1101"/>
      <c r="N30" s="1101"/>
      <c r="O30" s="1101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094">
        <f>8.33*(COUNTIFS(I32:O32,"&lt;&gt;"&amp;"L",I32:O32,"&lt;&gt;"&amp;"D"))+8*(COUNTIFS(I32:O32,"="&amp;"D"))</f>
        <v>57.65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094">
        <f t="shared" ref="R33:R39" si="7">8.33*(COUNTIFS(I33:O33,"&lt;&gt;"&amp;"L",I33:O33,"&lt;&gt;"&amp;"D"))+8*(COUNTIFS(I33:O33,"="&amp;"D"))</f>
        <v>24.990000000000002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094">
        <f t="shared" si="7"/>
        <v>33.32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2.95" thickBot="1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094">
        <f t="shared" si="7"/>
        <v>41.32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094">
        <f t="shared" si="7"/>
        <v>24.990000000000002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094">
        <f t="shared" si="7"/>
        <v>32.99</v>
      </c>
      <c r="S37" s="109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094">
        <f t="shared" si="7"/>
        <v>41.65</v>
      </c>
      <c r="S38" s="109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115">
        <f t="shared" si="7"/>
        <v>57.32</v>
      </c>
      <c r="S39" s="1116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2.95" thickBot="1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083">
        <f>SUM(I42:O42)</f>
        <v>12</v>
      </c>
      <c r="S42" s="108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085">
        <f t="shared" ref="R43:R46" si="10">SUM(I43:O43)</f>
        <v>12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085">
        <f t="shared" si="10"/>
        <v>7</v>
      </c>
      <c r="S44" s="1086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085">
        <f t="shared" si="10"/>
        <v>7</v>
      </c>
      <c r="S45" s="1086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2.95" thickBot="1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87">
        <f t="shared" si="10"/>
        <v>18</v>
      </c>
      <c r="S46" s="1088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  <mergeCell ref="R32:S32"/>
    <mergeCell ref="D1:I1"/>
    <mergeCell ref="D3:AA3"/>
    <mergeCell ref="AB3:AE3"/>
    <mergeCell ref="B4:B5"/>
    <mergeCell ref="H30:O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bottomRight" activeCell="AJ12" sqref="AJ12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9" width="4.28515625" style="10" customWidth="1"/>
    <col min="20" max="34" width="4.28515625" customWidth="1"/>
  </cols>
  <sheetData>
    <row r="1" spans="2:33" ht="21" customHeight="1"/>
    <row r="2" spans="2:33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5"/>
    </row>
    <row r="4" spans="2:33" ht="15" customHeight="1">
      <c r="B4" s="1125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1" t="s">
        <v>7</v>
      </c>
    </row>
    <row r="5" spans="2:33" ht="13.5" customHeight="1">
      <c r="B5" s="1125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0">
        <v>28</v>
      </c>
      <c r="AF5" s="871">
        <v>29</v>
      </c>
      <c r="AG5" s="504">
        <v>30</v>
      </c>
    </row>
    <row r="6" spans="2:33" ht="15" customHeight="1">
      <c r="B6" s="874"/>
      <c r="C6" s="884" t="s">
        <v>13</v>
      </c>
      <c r="D6" s="887"/>
      <c r="E6" s="875"/>
      <c r="F6" s="875"/>
      <c r="G6" s="875"/>
      <c r="H6" s="875"/>
      <c r="I6" s="876"/>
      <c r="J6" s="877"/>
      <c r="K6" s="878"/>
      <c r="L6" s="875"/>
      <c r="M6" s="875"/>
      <c r="N6" s="875"/>
      <c r="O6" s="875"/>
      <c r="P6" s="876"/>
      <c r="Q6" s="877"/>
      <c r="R6" s="878"/>
      <c r="S6" s="933"/>
      <c r="T6" s="933"/>
      <c r="U6" s="933"/>
      <c r="V6" s="933"/>
      <c r="W6" s="934"/>
      <c r="X6" s="829"/>
      <c r="Y6" s="830"/>
      <c r="Z6" s="879"/>
      <c r="AA6" s="880"/>
      <c r="AB6" s="881"/>
      <c r="AC6" s="880"/>
      <c r="AD6" s="881"/>
      <c r="AE6" s="882"/>
      <c r="AF6" s="883"/>
      <c r="AG6" s="878"/>
    </row>
    <row r="7" spans="2:33" ht="15" customHeight="1">
      <c r="B7" s="244" t="s">
        <v>73</v>
      </c>
      <c r="C7" s="885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8" t="s">
        <v>22</v>
      </c>
      <c r="M7" s="858" t="s">
        <v>22</v>
      </c>
      <c r="N7" s="858" t="s">
        <v>22</v>
      </c>
      <c r="O7" s="858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8" t="s">
        <v>4</v>
      </c>
      <c r="V7" s="761" t="s">
        <v>4</v>
      </c>
      <c r="W7" s="761" t="s">
        <v>77</v>
      </c>
      <c r="X7" s="932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0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>
      <c r="B8" s="244" t="s">
        <v>20</v>
      </c>
      <c r="C8" s="885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8" t="s">
        <v>53</v>
      </c>
      <c r="R8" s="931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5" t="s">
        <v>8</v>
      </c>
      <c r="X8" s="211" t="s">
        <v>7</v>
      </c>
      <c r="Y8" s="205" t="s">
        <v>7</v>
      </c>
      <c r="Z8" s="828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>
      <c r="B9" s="508" t="s">
        <v>66</v>
      </c>
      <c r="C9" s="886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6" t="s">
        <v>8</v>
      </c>
      <c r="R9" s="926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7" t="s">
        <v>8</v>
      </c>
      <c r="AA9" s="928" t="s">
        <v>8</v>
      </c>
      <c r="AB9" s="647" t="s">
        <v>14</v>
      </c>
      <c r="AC9" s="647" t="s">
        <v>14</v>
      </c>
      <c r="AD9" s="899" t="s">
        <v>6</v>
      </c>
      <c r="AE9" s="697" t="s">
        <v>7</v>
      </c>
      <c r="AF9" s="698" t="s">
        <v>7</v>
      </c>
      <c r="AG9" s="902" t="s">
        <v>8</v>
      </c>
    </row>
    <row r="10" spans="2:33" ht="17.25" customHeight="1">
      <c r="B10" s="244" t="s">
        <v>90</v>
      </c>
      <c r="C10" s="885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2" t="s">
        <v>14</v>
      </c>
      <c r="AF10" s="873" t="s">
        <v>14</v>
      </c>
      <c r="AG10" s="903" t="s">
        <v>19</v>
      </c>
    </row>
    <row r="11" spans="2:33" ht="16.5" customHeight="1">
      <c r="B11" s="422" t="s">
        <v>91</v>
      </c>
      <c r="C11" s="885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4" t="s">
        <v>7</v>
      </c>
      <c r="I11" s="578" t="s">
        <v>19</v>
      </c>
      <c r="J11" s="815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8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29" t="s">
        <v>6</v>
      </c>
      <c r="AF11" s="576" t="s">
        <v>7</v>
      </c>
      <c r="AG11" s="828" t="s">
        <v>4</v>
      </c>
    </row>
    <row r="12" spans="2:33" ht="15" customHeight="1">
      <c r="B12" s="244" t="s">
        <v>92</v>
      </c>
      <c r="C12" s="885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0" t="s">
        <v>6</v>
      </c>
      <c r="AG12" s="584" t="s">
        <v>6</v>
      </c>
    </row>
    <row r="13" spans="2:33" ht="15" customHeight="1">
      <c r="B13" s="508" t="s">
        <v>93</v>
      </c>
      <c r="C13" s="886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5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4" t="s">
        <v>6</v>
      </c>
      <c r="AA13" s="894" t="s">
        <v>6</v>
      </c>
      <c r="AB13" s="894" t="s">
        <v>6</v>
      </c>
      <c r="AC13" s="895" t="s">
        <v>14</v>
      </c>
      <c r="AD13" s="896" t="s">
        <v>14</v>
      </c>
      <c r="AE13" s="693" t="s">
        <v>19</v>
      </c>
      <c r="AF13" s="694" t="s">
        <v>19</v>
      </c>
      <c r="AG13" s="904" t="s">
        <v>7</v>
      </c>
    </row>
    <row r="14" spans="2:33" ht="16.149999999999999" customHeight="1">
      <c r="B14" s="293" t="s">
        <v>55</v>
      </c>
      <c r="C14" s="893"/>
      <c r="D14" s="571"/>
      <c r="E14" s="888"/>
      <c r="F14" s="889"/>
      <c r="G14" s="889"/>
      <c r="H14" s="889"/>
      <c r="I14" s="890"/>
      <c r="J14" s="891"/>
      <c r="K14" s="409"/>
      <c r="L14" s="888"/>
      <c r="M14" s="889"/>
      <c r="N14" s="889"/>
      <c r="O14" s="889"/>
      <c r="P14" s="890"/>
      <c r="Q14" s="891"/>
      <c r="R14" s="409"/>
      <c r="S14" s="888"/>
      <c r="T14" s="889"/>
      <c r="U14" s="889"/>
      <c r="V14" s="889"/>
      <c r="W14" s="890"/>
      <c r="X14" s="891"/>
      <c r="Y14" s="409"/>
      <c r="Z14" s="888"/>
      <c r="AA14" s="889"/>
      <c r="AB14" s="889"/>
      <c r="AC14" s="889"/>
      <c r="AD14" s="890"/>
      <c r="AE14" s="891"/>
      <c r="AF14" s="409"/>
      <c r="AG14" s="892"/>
    </row>
    <row r="15" spans="2:33" ht="14.25" customHeight="1">
      <c r="B15" s="831" t="s">
        <v>97</v>
      </c>
      <c r="C15" s="832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7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7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7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7" t="s">
        <v>8</v>
      </c>
      <c r="AE15" s="585" t="s">
        <v>7</v>
      </c>
      <c r="AF15" s="208" t="s">
        <v>7</v>
      </c>
      <c r="AG15" s="902" t="s">
        <v>8</v>
      </c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5">
        <f t="shared" si="2"/>
        <v>1</v>
      </c>
      <c r="R19" s="905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5">
        <f t="shared" si="2"/>
        <v>1</v>
      </c>
      <c r="AA19" s="905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6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6">
        <f t="shared" si="5"/>
        <v>1</v>
      </c>
      <c r="AF22" s="906">
        <f t="shared" si="5"/>
        <v>1</v>
      </c>
      <c r="AG22" s="90">
        <f t="shared" si="5"/>
        <v>1</v>
      </c>
    </row>
    <row r="23" spans="2:33" ht="14.25" customHeight="1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6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6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6"/>
    <row r="27" spans="2:33" ht="12.6"/>
    <row r="28" spans="2:33" ht="12.6"/>
    <row r="29" spans="2:33" ht="12.6"/>
    <row r="30" spans="2:33" ht="12.6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6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6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6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6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6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6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6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6">
      <c r="B38"/>
      <c r="J38" s="98"/>
      <c r="K38"/>
      <c r="T38"/>
      <c r="U38"/>
    </row>
    <row r="39" spans="2:21" s="10" customFormat="1" ht="12.6">
      <c r="B39"/>
      <c r="J39" s="98"/>
      <c r="K39"/>
      <c r="T39"/>
      <c r="U39"/>
    </row>
    <row r="40" spans="2:21" s="10" customFormat="1" ht="12.6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6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6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6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6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O6" activePane="bottomRight" state="frozen"/>
      <selection pane="bottomRight" activeCell="AG11" sqref="AG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4" width="4" style="10" customWidth="1"/>
    <col min="5" max="17" width="4.28515625" style="10" customWidth="1"/>
    <col min="18" max="34" width="4.28515625" customWidth="1"/>
    <col min="35" max="35" width="9.28515625" bestFit="1" customWidth="1"/>
  </cols>
  <sheetData>
    <row r="1" spans="2:34" ht="21" customHeight="1"/>
    <row r="2" spans="2:34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>
      <c r="B4" s="1125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3" t="s">
        <v>6</v>
      </c>
      <c r="V6" s="939" t="s">
        <v>7</v>
      </c>
      <c r="W6" s="940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6" t="s">
        <v>23</v>
      </c>
      <c r="P7" s="937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4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2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8" t="s">
        <v>4</v>
      </c>
      <c r="V8" s="941" t="s">
        <v>23</v>
      </c>
      <c r="W8" s="942" t="s">
        <v>23</v>
      </c>
      <c r="X8" s="828" t="s">
        <v>77</v>
      </c>
      <c r="Y8" s="761" t="s">
        <v>77</v>
      </c>
      <c r="Z8" s="936" t="s">
        <v>23</v>
      </c>
      <c r="AA8" s="937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819" t="s">
        <v>8</v>
      </c>
      <c r="Y9" s="971" t="s">
        <v>8</v>
      </c>
      <c r="Z9" s="972" t="s">
        <v>8</v>
      </c>
      <c r="AA9" s="973" t="s">
        <v>6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>
      <c r="B10" s="242" t="s">
        <v>90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>
      <c r="B11" s="422" t="s">
        <v>91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8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5" t="s">
        <v>4</v>
      </c>
      <c r="V11" s="569" t="s">
        <v>14</v>
      </c>
      <c r="W11" s="205" t="s">
        <v>14</v>
      </c>
      <c r="X11" s="974" t="s">
        <v>99</v>
      </c>
      <c r="Y11" s="974" t="s">
        <v>99</v>
      </c>
      <c r="Z11" s="974" t="s">
        <v>99</v>
      </c>
      <c r="AA11" s="975" t="s">
        <v>99</v>
      </c>
      <c r="AB11" s="975" t="s">
        <v>99</v>
      </c>
      <c r="AC11" s="976" t="s">
        <v>99</v>
      </c>
      <c r="AD11" s="977" t="s">
        <v>99</v>
      </c>
      <c r="AE11" s="651" t="s">
        <v>14</v>
      </c>
      <c r="AF11" s="975" t="s">
        <v>99</v>
      </c>
      <c r="AG11" s="975" t="s">
        <v>99</v>
      </c>
      <c r="AH11" s="651" t="s">
        <v>19</v>
      </c>
    </row>
    <row r="12" spans="2:34" ht="15" customHeight="1">
      <c r="B12" s="244" t="s">
        <v>92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760" t="s">
        <v>19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>
      <c r="B13" s="246" t="s">
        <v>93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S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6"/>
    <row r="27" spans="2:34" ht="12.6"/>
    <row r="28" spans="2:34" ht="12.6"/>
    <row r="29" spans="2:34" ht="12.6"/>
    <row r="30" spans="2:34" ht="12.6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6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6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6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6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6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6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6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6">
      <c r="B38"/>
      <c r="H38" s="98"/>
      <c r="I38"/>
      <c r="R38"/>
      <c r="S38"/>
    </row>
    <row r="39" spans="2:19" s="10" customFormat="1" ht="12.6">
      <c r="B39"/>
      <c r="H39" s="98"/>
      <c r="I39"/>
      <c r="R39"/>
      <c r="S39"/>
    </row>
    <row r="40" spans="2:19" s="10" customFormat="1" ht="12.6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6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6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6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6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bottomRight" activeCell="U9" sqref="U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4" width="4.28515625" style="10" customWidth="1"/>
    <col min="15" max="34" width="4.28515625" customWidth="1"/>
    <col min="35" max="35" width="9.28515625" bestFit="1" customWidth="1"/>
    <col min="36" max="36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>
      <c r="B4" s="1125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thickBot="1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6" t="s">
        <v>22</v>
      </c>
      <c r="H7" s="858" t="s">
        <v>22</v>
      </c>
      <c r="I7" s="858" t="s">
        <v>22</v>
      </c>
      <c r="J7" s="946" t="s">
        <v>22</v>
      </c>
      <c r="K7" s="276" t="s">
        <v>53</v>
      </c>
      <c r="L7" s="936" t="s">
        <v>23</v>
      </c>
      <c r="M7" s="937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thickBot="1">
      <c r="B8" s="244" t="s">
        <v>20</v>
      </c>
      <c r="C8" s="421" t="s">
        <v>21</v>
      </c>
      <c r="D8" s="276" t="s">
        <v>53</v>
      </c>
      <c r="E8" s="580" t="s">
        <v>7</v>
      </c>
      <c r="F8" s="808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1" t="s">
        <v>23</v>
      </c>
      <c r="T8" s="942" t="s">
        <v>23</v>
      </c>
      <c r="U8" s="828" t="s">
        <v>77</v>
      </c>
      <c r="V8" s="761" t="s">
        <v>77</v>
      </c>
      <c r="W8" s="936" t="s">
        <v>23</v>
      </c>
      <c r="X8" s="937" t="s">
        <v>23</v>
      </c>
      <c r="Y8" s="937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thickBot="1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7" t="s">
        <v>8</v>
      </c>
      <c r="J9" s="947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thickBot="1">
      <c r="B10" s="242" t="s">
        <v>90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thickBot="1">
      <c r="B11" s="422" t="s">
        <v>91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thickBot="1">
      <c r="B12" s="244" t="s">
        <v>92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thickBot="1">
      <c r="B13" s="246" t="s">
        <v>93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P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6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6"/>
    <row r="27" spans="2:34" ht="12.6"/>
    <row r="28" spans="2:34" ht="12.6"/>
    <row r="29" spans="2:34" ht="12.6"/>
    <row r="30" spans="2:34" ht="12.6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6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6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6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6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6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6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6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6">
      <c r="B38"/>
      <c r="I38" s="98"/>
      <c r="J38"/>
      <c r="O38"/>
      <c r="P38"/>
    </row>
    <row r="39" spans="2:16" s="10" customFormat="1" ht="12.6">
      <c r="B39"/>
      <c r="I39" s="98"/>
      <c r="J39"/>
      <c r="O39"/>
      <c r="P39"/>
    </row>
    <row r="40" spans="2:16" s="10" customFormat="1" ht="12.6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6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6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6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6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6"/>
  <sheetViews>
    <sheetView showGridLines="0" tabSelected="1" zoomScale="115" zoomScaleNormal="115" workbookViewId="0">
      <pane xSplit="3" ySplit="5" topLeftCell="D6" activePane="bottomRight" state="frozen"/>
      <selection pane="bottomRight" activeCell="U6" sqref="U6:V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1" width="4.28515625" style="10" customWidth="1"/>
    <col min="12" max="33" width="4.28515625" customWidth="1"/>
    <col min="34" max="34" width="9.28515625" bestFit="1" customWidth="1"/>
    <col min="35" max="35" width="9.28515625"/>
  </cols>
  <sheetData>
    <row r="1" spans="2:33" ht="21" customHeight="1"/>
    <row r="2" spans="2:33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1121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>
      <c r="B4" s="1125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57" t="s">
        <v>6</v>
      </c>
      <c r="P6" s="569" t="s">
        <v>7</v>
      </c>
      <c r="Q6" s="205" t="s">
        <v>7</v>
      </c>
      <c r="R6" s="953" t="s">
        <v>8</v>
      </c>
      <c r="S6" s="948" t="s">
        <v>8</v>
      </c>
      <c r="T6" s="949" t="s">
        <v>8</v>
      </c>
      <c r="U6" s="712" t="s">
        <v>7</v>
      </c>
      <c r="V6" s="712" t="s">
        <v>7</v>
      </c>
      <c r="W6" s="1122" t="s">
        <v>16</v>
      </c>
      <c r="X6" s="690" t="s">
        <v>16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3" t="s">
        <v>8</v>
      </c>
      <c r="L7" s="948" t="s">
        <v>8</v>
      </c>
      <c r="M7" s="948" t="s">
        <v>8</v>
      </c>
      <c r="N7" s="563" t="s">
        <v>8</v>
      </c>
      <c r="O7" s="654" t="s">
        <v>8</v>
      </c>
      <c r="P7" s="898" t="s">
        <v>53</v>
      </c>
      <c r="Q7" s="954" t="s">
        <v>53</v>
      </c>
      <c r="R7" s="677" t="s">
        <v>7</v>
      </c>
      <c r="S7" s="676" t="s">
        <v>7</v>
      </c>
      <c r="T7" s="676" t="s">
        <v>8</v>
      </c>
      <c r="U7" s="947" t="s">
        <v>8</v>
      </c>
      <c r="V7" s="1123" t="s">
        <v>8</v>
      </c>
      <c r="W7" s="566" t="s">
        <v>7</v>
      </c>
      <c r="X7" s="576" t="s">
        <v>7</v>
      </c>
      <c r="Y7" s="761" t="s">
        <v>4</v>
      </c>
      <c r="Z7" s="761" t="s">
        <v>4</v>
      </c>
      <c r="AA7" s="224" t="s">
        <v>7</v>
      </c>
      <c r="AB7" s="541" t="s">
        <v>7</v>
      </c>
      <c r="AC7" s="272" t="s">
        <v>7</v>
      </c>
      <c r="AD7" s="580" t="s">
        <v>8</v>
      </c>
      <c r="AE7" s="204" t="s">
        <v>8</v>
      </c>
      <c r="AF7" s="959" t="s">
        <v>22</v>
      </c>
      <c r="AG7" s="960" t="s">
        <v>22</v>
      </c>
    </row>
    <row r="8" spans="2:33" ht="15" customHeight="1">
      <c r="B8" s="244" t="s">
        <v>20</v>
      </c>
      <c r="C8" s="421" t="s">
        <v>21</v>
      </c>
      <c r="D8" s="563" t="s">
        <v>8</v>
      </c>
      <c r="E8" s="563" t="s">
        <v>8</v>
      </c>
      <c r="F8" s="948" t="s">
        <v>8</v>
      </c>
      <c r="G8" s="761" t="s">
        <v>4</v>
      </c>
      <c r="H8" s="761" t="s">
        <v>4</v>
      </c>
      <c r="I8" s="898" t="s">
        <v>53</v>
      </c>
      <c r="J8" s="954" t="s">
        <v>53</v>
      </c>
      <c r="K8" s="955" t="s">
        <v>23</v>
      </c>
      <c r="L8" s="555" t="s">
        <v>23</v>
      </c>
      <c r="M8" s="958" t="s">
        <v>16</v>
      </c>
      <c r="N8" s="958" t="s">
        <v>16</v>
      </c>
      <c r="O8" s="956" t="s">
        <v>16</v>
      </c>
      <c r="P8" s="625" t="s">
        <v>7</v>
      </c>
      <c r="Q8" s="626" t="s">
        <v>7</v>
      </c>
      <c r="R8" s="1024"/>
      <c r="S8" s="1024"/>
      <c r="T8" s="1024"/>
      <c r="U8" s="1024"/>
      <c r="V8" s="1025"/>
      <c r="W8" s="1026"/>
      <c r="X8" s="1027"/>
      <c r="Y8" s="1028"/>
      <c r="Z8" s="1029"/>
      <c r="AA8" s="1029"/>
      <c r="AB8" s="1028"/>
      <c r="AC8" s="1030"/>
      <c r="AD8" s="1031"/>
      <c r="AE8" s="1032"/>
      <c r="AF8" s="1033"/>
      <c r="AG8" s="1034"/>
    </row>
    <row r="9" spans="2:33" ht="15" customHeight="1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0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7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898" t="s">
        <v>53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273" t="s">
        <v>8</v>
      </c>
      <c r="AD9" s="898" t="s">
        <v>53</v>
      </c>
      <c r="AE9" s="898" t="s">
        <v>53</v>
      </c>
      <c r="AF9" s="226" t="s">
        <v>7</v>
      </c>
      <c r="AG9" s="678" t="s">
        <v>7</v>
      </c>
    </row>
    <row r="10" spans="2:33" ht="15" customHeight="1">
      <c r="B10" s="1051" t="s">
        <v>100</v>
      </c>
      <c r="C10" s="1052"/>
      <c r="D10" s="1035"/>
      <c r="E10" s="1035"/>
      <c r="F10" s="1035"/>
      <c r="G10" s="1035"/>
      <c r="H10" s="1035"/>
      <c r="I10" s="1036"/>
      <c r="J10" s="1037"/>
      <c r="K10" s="1035"/>
      <c r="L10" s="1035"/>
      <c r="M10" s="1035"/>
      <c r="N10" s="1035"/>
      <c r="O10" s="1035"/>
      <c r="P10" s="1036"/>
      <c r="Q10" s="1037"/>
      <c r="R10" s="1038" t="s">
        <v>69</v>
      </c>
      <c r="S10" s="1038" t="s">
        <v>69</v>
      </c>
      <c r="T10" s="1038" t="s">
        <v>69</v>
      </c>
      <c r="U10" s="1038" t="s">
        <v>69</v>
      </c>
      <c r="V10" s="1038" t="s">
        <v>69</v>
      </c>
      <c r="W10" s="693" t="s">
        <v>7</v>
      </c>
      <c r="X10" s="694" t="s">
        <v>7</v>
      </c>
      <c r="Y10" s="1038" t="s">
        <v>69</v>
      </c>
      <c r="Z10" s="1038" t="s">
        <v>69</v>
      </c>
      <c r="AA10" s="1038" t="s">
        <v>69</v>
      </c>
      <c r="AB10" s="1038" t="s">
        <v>69</v>
      </c>
      <c r="AC10" s="1038" t="s">
        <v>69</v>
      </c>
      <c r="AD10" s="693" t="s">
        <v>7</v>
      </c>
      <c r="AE10" s="694" t="s">
        <v>7</v>
      </c>
      <c r="AF10" s="1038" t="s">
        <v>69</v>
      </c>
      <c r="AG10" s="1038" t="s">
        <v>69</v>
      </c>
    </row>
    <row r="11" spans="2:33" ht="17.25" customHeight="1">
      <c r="B11" s="242" t="s">
        <v>90</v>
      </c>
      <c r="C11" s="478" t="s">
        <v>28</v>
      </c>
      <c r="D11" s="667" t="s">
        <v>14</v>
      </c>
      <c r="E11" s="666" t="s">
        <v>14</v>
      </c>
      <c r="F11" s="668" t="s">
        <v>14</v>
      </c>
      <c r="G11" s="668" t="s">
        <v>19</v>
      </c>
      <c r="H11" s="666" t="s">
        <v>19</v>
      </c>
      <c r="I11" s="580" t="s">
        <v>7</v>
      </c>
      <c r="J11" s="1023" t="s">
        <v>14</v>
      </c>
      <c r="K11" s="669" t="s">
        <v>6</v>
      </c>
      <c r="L11" s="669" t="s">
        <v>6</v>
      </c>
      <c r="M11" s="742" t="s">
        <v>6</v>
      </c>
      <c r="N11" s="951" t="s">
        <v>14</v>
      </c>
      <c r="O11" s="952" t="s">
        <v>14</v>
      </c>
      <c r="P11" s="580" t="s">
        <v>19</v>
      </c>
      <c r="Q11" s="204" t="s">
        <v>19</v>
      </c>
      <c r="R11" s="664" t="s">
        <v>7</v>
      </c>
      <c r="S11" s="664" t="s">
        <v>7</v>
      </c>
      <c r="T11" s="664" t="s">
        <v>7</v>
      </c>
      <c r="U11" s="664" t="s">
        <v>7</v>
      </c>
      <c r="V11" s="664" t="s">
        <v>14</v>
      </c>
      <c r="W11" s="695" t="s">
        <v>14</v>
      </c>
      <c r="X11" s="1021" t="s">
        <v>7</v>
      </c>
      <c r="Y11" s="671" t="s">
        <v>19</v>
      </c>
      <c r="Z11" s="664" t="s">
        <v>19</v>
      </c>
      <c r="AA11" s="664" t="s">
        <v>19</v>
      </c>
      <c r="AB11" s="898" t="s">
        <v>53</v>
      </c>
      <c r="AC11" s="666" t="s">
        <v>7</v>
      </c>
      <c r="AD11" s="580" t="s">
        <v>7</v>
      </c>
      <c r="AE11" s="204" t="s">
        <v>7</v>
      </c>
      <c r="AF11" s="667" t="s">
        <v>14</v>
      </c>
      <c r="AG11" s="671" t="s">
        <v>14</v>
      </c>
    </row>
    <row r="12" spans="2:33" ht="16.5" customHeight="1">
      <c r="B12" s="422" t="s">
        <v>91</v>
      </c>
      <c r="C12" s="421" t="s">
        <v>30</v>
      </c>
      <c r="D12" s="199" t="s">
        <v>6</v>
      </c>
      <c r="E12" s="597" t="s">
        <v>6</v>
      </c>
      <c r="F12" s="661" t="s">
        <v>6</v>
      </c>
      <c r="G12" s="216" t="s">
        <v>14</v>
      </c>
      <c r="H12" s="578" t="s">
        <v>14</v>
      </c>
      <c r="I12" s="569" t="s">
        <v>19</v>
      </c>
      <c r="J12" s="205" t="s">
        <v>19</v>
      </c>
      <c r="K12" s="212" t="s">
        <v>7</v>
      </c>
      <c r="L12" s="212" t="s">
        <v>7</v>
      </c>
      <c r="M12" s="275" t="s">
        <v>7</v>
      </c>
      <c r="N12" s="660" t="s">
        <v>7</v>
      </c>
      <c r="O12" s="578" t="s">
        <v>14</v>
      </c>
      <c r="P12" s="569" t="s">
        <v>14</v>
      </c>
      <c r="Q12" s="205" t="s">
        <v>14</v>
      </c>
      <c r="R12" s="212" t="s">
        <v>19</v>
      </c>
      <c r="S12" s="212" t="s">
        <v>19</v>
      </c>
      <c r="T12" s="212" t="s">
        <v>19</v>
      </c>
      <c r="U12" s="898" t="s">
        <v>53</v>
      </c>
      <c r="V12" s="212" t="s">
        <v>7</v>
      </c>
      <c r="W12" s="566" t="s">
        <v>7</v>
      </c>
      <c r="X12" s="576" t="s">
        <v>7</v>
      </c>
      <c r="Y12" s="651" t="s">
        <v>14</v>
      </c>
      <c r="Z12" s="212" t="s">
        <v>14</v>
      </c>
      <c r="AA12" s="212" t="s">
        <v>14</v>
      </c>
      <c r="AB12" s="651" t="s">
        <v>19</v>
      </c>
      <c r="AC12" s="578" t="s">
        <v>19</v>
      </c>
      <c r="AD12" s="569" t="s">
        <v>7</v>
      </c>
      <c r="AE12" s="205" t="s">
        <v>7</v>
      </c>
      <c r="AF12" s="199" t="s">
        <v>6</v>
      </c>
      <c r="AG12" s="739" t="s">
        <v>6</v>
      </c>
    </row>
    <row r="13" spans="2:33" ht="15" customHeight="1">
      <c r="B13" s="244" t="s">
        <v>92</v>
      </c>
      <c r="C13" s="421" t="s">
        <v>32</v>
      </c>
      <c r="D13" s="212" t="s">
        <v>7</v>
      </c>
      <c r="E13" s="275" t="s">
        <v>7</v>
      </c>
      <c r="F13" s="660" t="s">
        <v>7</v>
      </c>
      <c r="G13" s="660" t="s">
        <v>7</v>
      </c>
      <c r="H13" s="275" t="s">
        <v>14</v>
      </c>
      <c r="I13" s="569" t="s">
        <v>14</v>
      </c>
      <c r="J13" s="820" t="s">
        <v>7</v>
      </c>
      <c r="K13" s="212" t="s">
        <v>19</v>
      </c>
      <c r="L13" s="212" t="s">
        <v>19</v>
      </c>
      <c r="M13" s="275" t="s">
        <v>19</v>
      </c>
      <c r="N13" s="748" t="s">
        <v>6</v>
      </c>
      <c r="O13" s="654" t="s">
        <v>7</v>
      </c>
      <c r="P13" s="569" t="s">
        <v>7</v>
      </c>
      <c r="Q13" s="205" t="s">
        <v>7</v>
      </c>
      <c r="R13" s="631" t="s">
        <v>14</v>
      </c>
      <c r="S13" s="630" t="s">
        <v>14</v>
      </c>
      <c r="T13" s="630" t="s">
        <v>14</v>
      </c>
      <c r="U13" s="631" t="s">
        <v>19</v>
      </c>
      <c r="V13" s="632" t="s">
        <v>19</v>
      </c>
      <c r="W13" s="693" t="s">
        <v>7</v>
      </c>
      <c r="X13" s="1022" t="s">
        <v>14</v>
      </c>
      <c r="Y13" s="898" t="s">
        <v>53</v>
      </c>
      <c r="Z13" s="898" t="s">
        <v>53</v>
      </c>
      <c r="AA13" s="898" t="s">
        <v>53</v>
      </c>
      <c r="AB13" s="651" t="s">
        <v>14</v>
      </c>
      <c r="AC13" s="578" t="s">
        <v>14</v>
      </c>
      <c r="AD13" s="569" t="s">
        <v>19</v>
      </c>
      <c r="AE13" s="205" t="s">
        <v>19</v>
      </c>
      <c r="AF13" s="212" t="s">
        <v>7</v>
      </c>
      <c r="AG13" s="544" t="s">
        <v>7</v>
      </c>
    </row>
    <row r="14" spans="2:33" ht="15" customHeight="1">
      <c r="B14" s="246" t="s">
        <v>93</v>
      </c>
      <c r="C14" s="634" t="s">
        <v>34</v>
      </c>
      <c r="D14" s="633" t="s">
        <v>19</v>
      </c>
      <c r="E14" s="634" t="s">
        <v>19</v>
      </c>
      <c r="F14" s="672" t="s">
        <v>19</v>
      </c>
      <c r="G14" s="661" t="s">
        <v>6</v>
      </c>
      <c r="H14" s="634" t="s">
        <v>7</v>
      </c>
      <c r="I14" s="585" t="s">
        <v>7</v>
      </c>
      <c r="J14" s="208" t="s">
        <v>7</v>
      </c>
      <c r="K14" s="635" t="s">
        <v>14</v>
      </c>
      <c r="L14" s="633" t="s">
        <v>14</v>
      </c>
      <c r="M14" s="634" t="s">
        <v>14</v>
      </c>
      <c r="N14" s="746" t="s">
        <v>19</v>
      </c>
      <c r="O14" s="747" t="s">
        <v>19</v>
      </c>
      <c r="P14" s="585" t="s">
        <v>7</v>
      </c>
      <c r="Q14" s="208" t="s">
        <v>7</v>
      </c>
      <c r="R14" s="898" t="s">
        <v>53</v>
      </c>
      <c r="S14" s="898" t="s">
        <v>53</v>
      </c>
      <c r="T14" s="898" t="s">
        <v>53</v>
      </c>
      <c r="U14" s="674" t="s">
        <v>14</v>
      </c>
      <c r="V14" s="745" t="s">
        <v>14</v>
      </c>
      <c r="W14" s="697" t="s">
        <v>19</v>
      </c>
      <c r="X14" s="698" t="s">
        <v>19</v>
      </c>
      <c r="Y14" s="675" t="s">
        <v>7</v>
      </c>
      <c r="Z14" s="633" t="s">
        <v>7</v>
      </c>
      <c r="AA14" s="633" t="s">
        <v>7</v>
      </c>
      <c r="AB14" s="688" t="s">
        <v>7</v>
      </c>
      <c r="AC14" s="634" t="s">
        <v>14</v>
      </c>
      <c r="AD14" s="585" t="s">
        <v>14</v>
      </c>
      <c r="AE14" s="208" t="s">
        <v>14</v>
      </c>
      <c r="AF14" s="633" t="s">
        <v>19</v>
      </c>
      <c r="AG14" s="688" t="s">
        <v>19</v>
      </c>
    </row>
    <row r="15" spans="2:33" ht="16.149999999999999" customHeight="1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</row>
    <row r="16" spans="2:33" ht="11.25" customHeight="1">
      <c r="B16" s="4"/>
      <c r="M16" s="68"/>
    </row>
    <row r="17" spans="2:33" ht="11.1" customHeight="1">
      <c r="B17" s="4"/>
    </row>
    <row r="18" spans="2:33" ht="11.1" customHeight="1">
      <c r="B18" s="4"/>
    </row>
    <row r="19" spans="2:33" ht="11.1" customHeight="1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6</v>
      </c>
      <c r="G19" s="53">
        <f t="shared" si="0"/>
        <v>5</v>
      </c>
      <c r="H19" s="53">
        <f t="shared" ref="H19:AG19" si="1">SUM(H20:H23)</f>
        <v>5</v>
      </c>
      <c r="I19" s="53">
        <f t="shared" si="1"/>
        <v>4</v>
      </c>
      <c r="J19" s="53">
        <f t="shared" si="1"/>
        <v>4</v>
      </c>
      <c r="K19" s="53">
        <f t="shared" si="1"/>
        <v>6</v>
      </c>
      <c r="L19" s="53">
        <f t="shared" si="1"/>
        <v>6</v>
      </c>
      <c r="M19" s="53">
        <f t="shared" si="1"/>
        <v>6</v>
      </c>
      <c r="N19" s="53">
        <f t="shared" si="1"/>
        <v>6</v>
      </c>
      <c r="O19" s="53">
        <f t="shared" si="1"/>
        <v>6</v>
      </c>
      <c r="P19" s="53">
        <f t="shared" si="1"/>
        <v>4</v>
      </c>
      <c r="Q19" s="53">
        <f t="shared" si="1"/>
        <v>4</v>
      </c>
      <c r="R19" s="53">
        <f t="shared" si="1"/>
        <v>5</v>
      </c>
      <c r="S19" s="53">
        <f t="shared" si="1"/>
        <v>5</v>
      </c>
      <c r="T19" s="53">
        <f t="shared" si="1"/>
        <v>6</v>
      </c>
      <c r="U19" s="53">
        <f t="shared" si="1"/>
        <v>5</v>
      </c>
      <c r="V19" s="53">
        <f t="shared" si="1"/>
        <v>5</v>
      </c>
      <c r="W19" s="53">
        <f t="shared" si="1"/>
        <v>3</v>
      </c>
      <c r="X19" s="53">
        <f t="shared" si="1"/>
        <v>3</v>
      </c>
      <c r="Y19" s="53">
        <f t="shared" si="1"/>
        <v>4</v>
      </c>
      <c r="Z19" s="53">
        <f t="shared" si="1"/>
        <v>4</v>
      </c>
      <c r="AA19" s="53">
        <f t="shared" si="1"/>
        <v>5</v>
      </c>
      <c r="AB19" s="53">
        <f t="shared" si="1"/>
        <v>5</v>
      </c>
      <c r="AC19" s="53">
        <f t="shared" si="1"/>
        <v>5</v>
      </c>
      <c r="AD19" s="53">
        <f t="shared" si="1"/>
        <v>4</v>
      </c>
      <c r="AE19" s="53">
        <f t="shared" si="1"/>
        <v>4</v>
      </c>
      <c r="AF19" s="53">
        <f t="shared" si="1"/>
        <v>5</v>
      </c>
      <c r="AG19" s="53">
        <f t="shared" si="1"/>
        <v>5</v>
      </c>
    </row>
    <row r="20" spans="2:33" ht="12.75" customHeight="1">
      <c r="B20" s="4"/>
      <c r="C20" s="52" t="s">
        <v>8</v>
      </c>
      <c r="D20" s="81">
        <f t="shared" ref="D20:AG20" si="2">COUNTIFS(D$6:D$14,"M")+COUNTIFS(D$6:D$14,"MG")</f>
        <v>2</v>
      </c>
      <c r="E20" s="81">
        <f t="shared" si="2"/>
        <v>2</v>
      </c>
      <c r="F20" s="81">
        <f t="shared" si="2"/>
        <v>2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2</v>
      </c>
      <c r="L20" s="81">
        <f t="shared" si="2"/>
        <v>2</v>
      </c>
      <c r="M20" s="81">
        <f t="shared" si="2"/>
        <v>2</v>
      </c>
      <c r="N20" s="81">
        <f t="shared" si="2"/>
        <v>2</v>
      </c>
      <c r="O20" s="81">
        <f t="shared" si="2"/>
        <v>2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1</v>
      </c>
      <c r="AE20" s="81">
        <f t="shared" si="2"/>
        <v>1</v>
      </c>
      <c r="AF20" s="81">
        <f t="shared" si="2"/>
        <v>1</v>
      </c>
      <c r="AG20" s="81">
        <f t="shared" si="2"/>
        <v>1</v>
      </c>
    </row>
    <row r="21" spans="2:33" ht="12.75" customHeight="1">
      <c r="B21" s="4"/>
      <c r="C21" s="52" t="s">
        <v>14</v>
      </c>
      <c r="D21" s="84">
        <f t="shared" ref="D21:AG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2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2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2</v>
      </c>
      <c r="S21" s="84">
        <f t="shared" si="3"/>
        <v>2</v>
      </c>
      <c r="T21" s="84">
        <f t="shared" si="3"/>
        <v>2</v>
      </c>
      <c r="U21" s="84">
        <f t="shared" si="3"/>
        <v>2</v>
      </c>
      <c r="V21" s="84">
        <f t="shared" si="3"/>
        <v>2</v>
      </c>
      <c r="W21" s="84">
        <f t="shared" si="3"/>
        <v>1</v>
      </c>
      <c r="X21" s="84">
        <f t="shared" si="3"/>
        <v>1</v>
      </c>
      <c r="Y21" s="84">
        <f t="shared" si="3"/>
        <v>1</v>
      </c>
      <c r="Z21" s="84">
        <f t="shared" si="3"/>
        <v>1</v>
      </c>
      <c r="AA21" s="84">
        <f t="shared" si="3"/>
        <v>1</v>
      </c>
      <c r="AB21" s="84">
        <f t="shared" si="3"/>
        <v>1</v>
      </c>
      <c r="AC21" s="84">
        <f t="shared" si="3"/>
        <v>2</v>
      </c>
      <c r="AD21" s="84">
        <f t="shared" si="3"/>
        <v>1</v>
      </c>
      <c r="AE21" s="84">
        <f t="shared" si="3"/>
        <v>1</v>
      </c>
      <c r="AF21" s="84">
        <f t="shared" si="3"/>
        <v>2</v>
      </c>
      <c r="AG21" s="84">
        <f t="shared" si="3"/>
        <v>2</v>
      </c>
    </row>
    <row r="22" spans="2:33" ht="12" customHeight="1">
      <c r="C22" s="52" t="s">
        <v>19</v>
      </c>
      <c r="D22" s="87">
        <f t="shared" ref="D22:AG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</row>
    <row r="23" spans="2:33" ht="15" customHeight="1">
      <c r="C23" s="52" t="s">
        <v>6</v>
      </c>
      <c r="D23" s="90">
        <f t="shared" ref="D23:AG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90">
        <f t="shared" si="5"/>
        <v>1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0</v>
      </c>
      <c r="X23" s="90">
        <f t="shared" si="5"/>
        <v>0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0</v>
      </c>
      <c r="AD23" s="90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</row>
    <row r="24" spans="2:33" ht="14.25" customHeight="1">
      <c r="C24" s="21" t="s">
        <v>7</v>
      </c>
      <c r="D24" s="92">
        <f t="shared" ref="D24:AG24" si="6">COUNTIFS(D$6:D$14,"L")+COUNTIFS(D$6:D$14,"LG")</f>
        <v>2</v>
      </c>
      <c r="E24" s="92">
        <f t="shared" si="6"/>
        <v>2</v>
      </c>
      <c r="F24" s="92">
        <f t="shared" si="6"/>
        <v>2</v>
      </c>
      <c r="G24" s="92">
        <f t="shared" si="6"/>
        <v>2</v>
      </c>
      <c r="H24" s="92">
        <f t="shared" si="6"/>
        <v>2</v>
      </c>
      <c r="I24" s="92">
        <f t="shared" si="6"/>
        <v>4</v>
      </c>
      <c r="J24" s="92">
        <f t="shared" si="6"/>
        <v>4</v>
      </c>
      <c r="K24" s="92">
        <f t="shared" si="6"/>
        <v>2</v>
      </c>
      <c r="L24" s="92">
        <f t="shared" si="6"/>
        <v>2</v>
      </c>
      <c r="M24" s="92">
        <f t="shared" si="6"/>
        <v>2</v>
      </c>
      <c r="N24" s="92">
        <f t="shared" si="6"/>
        <v>2</v>
      </c>
      <c r="O24" s="92">
        <f t="shared" si="6"/>
        <v>2</v>
      </c>
      <c r="P24" s="92">
        <f t="shared" si="6"/>
        <v>4</v>
      </c>
      <c r="Q24" s="92">
        <f t="shared" si="6"/>
        <v>4</v>
      </c>
      <c r="R24" s="92">
        <f t="shared" si="6"/>
        <v>2</v>
      </c>
      <c r="S24" s="92">
        <f t="shared" si="6"/>
        <v>2</v>
      </c>
      <c r="T24" s="92">
        <f t="shared" si="6"/>
        <v>1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 t="shared" si="6"/>
        <v>4</v>
      </c>
      <c r="AE24" s="92">
        <f t="shared" si="6"/>
        <v>4</v>
      </c>
      <c r="AF24" s="92">
        <f t="shared" si="6"/>
        <v>2</v>
      </c>
      <c r="AG24" s="92">
        <f t="shared" si="6"/>
        <v>2</v>
      </c>
    </row>
    <row r="25" spans="2:33">
      <c r="C25" s="21" t="s">
        <v>94</v>
      </c>
      <c r="D25" s="180">
        <f t="shared" ref="D25:H25" si="7">COUNTIFS(N$6:N$14,"MG")+COUNTIFS(N$6:N$14,"TG")+COUNTIFS(N$6:N$14,"LG")+COUNTIFS(N$6:N$14,"DG")</f>
        <v>1</v>
      </c>
      <c r="E25" s="180">
        <f t="shared" si="7"/>
        <v>1</v>
      </c>
      <c r="F25" s="180">
        <f t="shared" si="7"/>
        <v>1</v>
      </c>
      <c r="G25" s="180">
        <f t="shared" si="7"/>
        <v>1</v>
      </c>
      <c r="H25" s="180">
        <f t="shared" ref="H25" si="8">COUNTIFS(R$6:R$14,"MG")+COUNTIFS(R$6:R$14,"TG")+COUNTIFS(R$6:R$14,"LG")+COUNTIFS(R$6:R$14,"DG")</f>
        <v>1</v>
      </c>
      <c r="I25" s="180">
        <f t="shared" ref="I25" si="9">COUNTIFS(S$6:S$14,"MG")+COUNTIFS(S$6:S$14,"TG")+COUNTIFS(S$6:S$14,"LG")+COUNTIFS(S$6:S$14,"DG")</f>
        <v>1</v>
      </c>
      <c r="J25" s="180">
        <f t="shared" ref="J25" si="10">COUNTIFS(T$6:T$14,"MG")+COUNTIFS(T$6:T$14,"TG")+COUNTIFS(T$6:T$14,"LG")+COUNTIFS(T$6:T$14,"DG")</f>
        <v>1</v>
      </c>
      <c r="K25" s="180">
        <f t="shared" ref="K25" si="11">COUNTIFS(U$6:U$14,"MG")+COUNTIFS(U$6:U$14,"TG")+COUNTIFS(U$6:U$14,"LG")+COUNTIFS(U$6:U$14,"DG")</f>
        <v>1</v>
      </c>
      <c r="L25" s="180">
        <f t="shared" ref="L25" si="12">COUNTIFS(V$6:V$14,"MG")+COUNTIFS(V$6:V$14,"TG")+COUNTIFS(V$6:V$14,"LG")+COUNTIFS(V$6:V$14,"DG")</f>
        <v>1</v>
      </c>
      <c r="M25" s="180">
        <f t="shared" ref="M25" si="13">COUNTIFS(W$6:W$14,"MG")+COUNTIFS(W$6:W$14,"TG")+COUNTIFS(W$6:W$14,"LG")+COUNTIFS(W$6:W$14,"DG")</f>
        <v>1</v>
      </c>
      <c r="N25" s="180">
        <f t="shared" ref="N25" si="14">COUNTIFS(X$6:X$14,"MG")+COUNTIFS(X$6:X$14,"TG")+COUNTIFS(X$6:X$14,"LG")+COUNTIFS(X$6:X$14,"DG")</f>
        <v>1</v>
      </c>
      <c r="O25" s="180">
        <f t="shared" ref="O25" si="15">COUNTIFS(Y$6:Y$14,"MG")+COUNTIFS(Y$6:Y$14,"TG")+COUNTIFS(Y$6:Y$14,"LG")+COUNTIFS(Y$6:Y$14,"DG")</f>
        <v>1</v>
      </c>
      <c r="P25" s="180">
        <f t="shared" ref="P25" si="16">COUNTIFS(Z$6:Z$14,"MG")+COUNTIFS(Z$6:Z$14,"TG")+COUNTIFS(Z$6:Z$14,"LG")+COUNTIFS(Z$6:Z$14,"DG")</f>
        <v>1</v>
      </c>
      <c r="Q25" s="180">
        <f t="shared" ref="Q25" si="17">COUNTIFS(AA$6:AA$14,"MG")+COUNTIFS(AA$6:AA$14,"TG")+COUNTIFS(AA$6:AA$14,"LG")+COUNTIFS(AA$6:AA$14,"DG")</f>
        <v>1</v>
      </c>
      <c r="R25" s="180">
        <f t="shared" ref="R25" si="18">COUNTIFS(AB$6:AB$14,"MG")+COUNTIFS(AB$6:AB$14,"TG")+COUNTIFS(AB$6:AB$14,"LG")+COUNTIFS(AB$6:AB$14,"DG")</f>
        <v>1</v>
      </c>
      <c r="S25" s="180">
        <f t="shared" ref="S25" si="19">COUNTIFS(AC$6:AC$14,"MG")+COUNTIFS(AC$6:AC$14,"TG")+COUNTIFS(AC$6:AC$14,"LG")+COUNTIFS(AC$6:AC$14,"DG")</f>
        <v>0</v>
      </c>
      <c r="T25" s="180">
        <f t="shared" ref="T25" si="20">COUNTIFS(AD$6:AD$14,"MG")+COUNTIFS(AD$6:AD$14,"TG")+COUNTIFS(AD$6:AD$14,"LG")+COUNTIFS(AD$6:AD$14,"DG")</f>
        <v>1</v>
      </c>
      <c r="U25" s="180">
        <f t="shared" ref="U25" si="21">COUNTIFS(AE$6:AE$14,"MG")+COUNTIFS(AE$6:AE$14,"TG")+COUNTIFS(AE$6:AE$14,"LG")+COUNTIFS(AE$6:AE$14,"DG")</f>
        <v>1</v>
      </c>
      <c r="V25" s="180">
        <f t="shared" ref="V25" si="22">COUNTIFS(AF$6:AF$14,"MG")+COUNTIFS(AF$6:AF$14,"TG")+COUNTIFS(AF$6:AF$14,"LG")+COUNTIFS(AF$6:AF$14,"DG")</f>
        <v>1</v>
      </c>
      <c r="W25" s="180">
        <f t="shared" ref="W25" si="23">COUNTIFS(AG$6:AG$14,"MG")+COUNTIFS(AG$6:AG$14,"TG")+COUNTIFS(AG$6:AG$14,"LG")+COUNTIFS(AG$6:AG$14,"DG")</f>
        <v>1</v>
      </c>
      <c r="X25" s="180">
        <f t="shared" ref="X25" si="24">COUNTIFS(AH$6:AH$14,"MG")+COUNTIFS(AH$6:AH$14,"TG")+COUNTIFS(AH$6:AH$14,"LG")+COUNTIFS(AH$6:AH$14,"DG")</f>
        <v>0</v>
      </c>
      <c r="Y25" s="180">
        <f t="shared" ref="Y25" si="25">COUNTIFS(AI$6:AI$14,"MG")+COUNTIFS(AI$6:AI$14,"TG")+COUNTIFS(AI$6:AI$14,"LG")+COUNTIFS(AI$6:AI$14,"DG")</f>
        <v>0</v>
      </c>
      <c r="Z25" s="180">
        <f t="shared" ref="Z25" si="26">COUNTIFS(AJ$6:AJ$14,"MG")+COUNTIFS(AJ$6:AJ$14,"TG")+COUNTIFS(AJ$6:AJ$14,"LG")+COUNTIFS(AJ$6:AJ$14,"DG")</f>
        <v>0</v>
      </c>
      <c r="AA25" s="180">
        <f t="shared" ref="AA25" si="27">COUNTIFS(AK$6:AK$14,"MG")+COUNTIFS(AK$6:AK$14,"TG")+COUNTIFS(AK$6:AK$14,"LG")+COUNTIFS(AK$6:AK$14,"DG")</f>
        <v>0</v>
      </c>
      <c r="AB25" s="180">
        <f t="shared" ref="AB25" si="28">COUNTIFS(AL$6:AL$14,"MG")+COUNTIFS(AL$6:AL$14,"TG")+COUNTIFS(AL$6:AL$14,"LG")+COUNTIFS(AL$6:AL$14,"DG")</f>
        <v>0</v>
      </c>
      <c r="AC25" s="180">
        <f t="shared" ref="AC25" si="29">COUNTIFS(AM$6:AM$14,"MG")+COUNTIFS(AM$6:AM$14,"TG")+COUNTIFS(AM$6:AM$14,"LG")+COUNTIFS(AM$6:AM$14,"DG")</f>
        <v>0</v>
      </c>
      <c r="AD25" s="180">
        <f t="shared" ref="AD25" si="30">COUNTIFS(AN$6:AN$14,"MG")+COUNTIFS(AN$6:AN$14,"TG")+COUNTIFS(AN$6:AN$14,"LG")+COUNTIFS(AN$6:AN$14,"DG")</f>
        <v>0</v>
      </c>
      <c r="AE25" s="180">
        <f t="shared" ref="AE25" si="31">COUNTIFS(AO$6:AO$14,"MG")+COUNTIFS(AO$6:AO$14,"TG")+COUNTIFS(AO$6:AO$14,"LG")+COUNTIFS(AO$6:AO$14,"DG")</f>
        <v>0</v>
      </c>
      <c r="AF25" s="180">
        <f t="shared" ref="AF25" si="32">COUNTIFS(AP$6:AP$14,"MG")+COUNTIFS(AP$6:AP$14,"TG")+COUNTIFS(AP$6:AP$14,"LG")+COUNTIFS(AP$6:AP$14,"DG")</f>
        <v>0</v>
      </c>
      <c r="AG25" s="180">
        <f t="shared" ref="AG25" si="33">COUNTIFS(AQ$6:AQ$14,"MG")+COUNTIFS(AQ$6:AQ$14,"TG")+COUNTIFS(AQ$6:AQ$14,"LG")+COUNTIFS(AQ$6:AQ$14,"DG")</f>
        <v>0</v>
      </c>
    </row>
    <row r="26" spans="2:33">
      <c r="C26" s="21" t="s">
        <v>4</v>
      </c>
      <c r="D26" s="94">
        <f t="shared" ref="D26:AG26" si="34">COUNTIFS(D$6:D$14,"V")</f>
        <v>0</v>
      </c>
      <c r="E26" s="94">
        <f t="shared" si="34"/>
        <v>0</v>
      </c>
      <c r="F26" s="94">
        <f t="shared" si="34"/>
        <v>0</v>
      </c>
      <c r="G26" s="94">
        <f t="shared" si="34"/>
        <v>1</v>
      </c>
      <c r="H26" s="94">
        <f t="shared" si="34"/>
        <v>1</v>
      </c>
      <c r="I26" s="94">
        <f t="shared" si="34"/>
        <v>0</v>
      </c>
      <c r="J26" s="94">
        <f t="shared" si="34"/>
        <v>0</v>
      </c>
      <c r="K26" s="94">
        <f t="shared" si="34"/>
        <v>0</v>
      </c>
      <c r="L26" s="94">
        <f t="shared" si="34"/>
        <v>0</v>
      </c>
      <c r="M26" s="94">
        <f t="shared" si="34"/>
        <v>0</v>
      </c>
      <c r="N26" s="94">
        <f t="shared" si="34"/>
        <v>0</v>
      </c>
      <c r="O26" s="94">
        <f t="shared" si="34"/>
        <v>0</v>
      </c>
      <c r="P26" s="94">
        <f t="shared" si="34"/>
        <v>0</v>
      </c>
      <c r="Q26" s="94">
        <f t="shared" si="34"/>
        <v>0</v>
      </c>
      <c r="R26" s="94">
        <f t="shared" si="34"/>
        <v>0</v>
      </c>
      <c r="S26" s="94">
        <f t="shared" si="34"/>
        <v>0</v>
      </c>
      <c r="T26" s="94">
        <f t="shared" si="34"/>
        <v>0</v>
      </c>
      <c r="U26" s="94">
        <f t="shared" si="34"/>
        <v>0</v>
      </c>
      <c r="V26" s="94">
        <f t="shared" si="34"/>
        <v>0</v>
      </c>
      <c r="W26" s="94">
        <f t="shared" si="34"/>
        <v>0</v>
      </c>
      <c r="X26" s="94">
        <f t="shared" si="34"/>
        <v>0</v>
      </c>
      <c r="Y26" s="94">
        <f t="shared" si="34"/>
        <v>1</v>
      </c>
      <c r="Z26" s="94">
        <f t="shared" si="34"/>
        <v>1</v>
      </c>
      <c r="AA26" s="94">
        <f t="shared" si="34"/>
        <v>0</v>
      </c>
      <c r="AB26" s="94">
        <f t="shared" si="34"/>
        <v>0</v>
      </c>
      <c r="AC26" s="94">
        <f t="shared" si="34"/>
        <v>0</v>
      </c>
      <c r="AD26" s="94">
        <f t="shared" si="34"/>
        <v>0</v>
      </c>
      <c r="AE26" s="94">
        <f t="shared" si="34"/>
        <v>0</v>
      </c>
      <c r="AF26" s="94">
        <f t="shared" si="34"/>
        <v>0</v>
      </c>
      <c r="AG26" s="94">
        <f t="shared" si="34"/>
        <v>0</v>
      </c>
    </row>
    <row r="27" spans="2:33"/>
    <row r="28" spans="2:33" ht="12.6"/>
    <row r="29" spans="2:33" ht="12.6"/>
    <row r="30" spans="2:33" ht="12.6"/>
    <row r="31" spans="2:33" ht="12.6">
      <c r="D31"/>
      <c r="F31"/>
      <c r="G31" s="740"/>
      <c r="H31" s="740"/>
    </row>
    <row r="32" spans="2:33" ht="12.6">
      <c r="D32"/>
      <c r="F32"/>
      <c r="G32" s="740"/>
      <c r="H32" s="740"/>
    </row>
    <row r="33" spans="2:13" ht="12.6">
      <c r="D33"/>
      <c r="F33"/>
      <c r="G33" s="740"/>
      <c r="H33" s="740"/>
    </row>
    <row r="34" spans="2:13" ht="12.6">
      <c r="D34"/>
      <c r="F34"/>
      <c r="G34" s="740"/>
      <c r="H34" s="740"/>
    </row>
    <row r="35" spans="2:13" s="10" customFormat="1" ht="12.6">
      <c r="B35"/>
      <c r="G35" s="740"/>
      <c r="H35" s="740"/>
      <c r="L35"/>
      <c r="M35"/>
    </row>
    <row r="36" spans="2:13" s="10" customFormat="1" ht="12.6">
      <c r="B36"/>
      <c r="G36" s="740"/>
      <c r="H36" s="740"/>
      <c r="L36"/>
      <c r="M36"/>
    </row>
    <row r="37" spans="2:13" s="10" customFormat="1" ht="12.6">
      <c r="B37"/>
      <c r="G37" s="740"/>
      <c r="H37" s="740"/>
      <c r="L37"/>
      <c r="M37"/>
    </row>
    <row r="38" spans="2:13" s="10" customFormat="1" ht="12.6">
      <c r="B38"/>
      <c r="G38" s="740"/>
      <c r="H38" s="740"/>
      <c r="L38"/>
      <c r="M38"/>
    </row>
    <row r="39" spans="2:13" s="10" customFormat="1" ht="12.6">
      <c r="B39"/>
      <c r="G39" s="98"/>
      <c r="H39"/>
      <c r="L39"/>
      <c r="M39"/>
    </row>
    <row r="40" spans="2:13" s="10" customFormat="1" ht="12.6">
      <c r="B40"/>
      <c r="G40" s="98"/>
      <c r="H40"/>
      <c r="L40"/>
      <c r="M40"/>
    </row>
    <row r="41" spans="2:13" s="10" customFormat="1" ht="12.6">
      <c r="B41"/>
      <c r="G41" s="741"/>
      <c r="H41" s="741"/>
      <c r="L41"/>
      <c r="M41"/>
    </row>
    <row r="42" spans="2:13" s="10" customFormat="1" ht="12.6">
      <c r="B42"/>
      <c r="G42" s="741"/>
      <c r="H42" s="741"/>
      <c r="L42"/>
      <c r="M42"/>
    </row>
    <row r="43" spans="2:13" s="10" customFormat="1" ht="12.6">
      <c r="B43"/>
      <c r="G43" s="741"/>
      <c r="H43" s="741"/>
      <c r="L43"/>
      <c r="M43"/>
    </row>
    <row r="44" spans="2:13" s="10" customFormat="1" ht="12.6">
      <c r="B44"/>
      <c r="G44" s="741"/>
      <c r="H44" s="741"/>
      <c r="L44"/>
      <c r="M44"/>
    </row>
    <row r="45" spans="2:13" s="10" customFormat="1" ht="12.6">
      <c r="B45"/>
      <c r="G45" s="741"/>
      <c r="H45" s="741"/>
      <c r="L45"/>
      <c r="M45"/>
    </row>
    <row r="46" spans="2:13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6"/>
  <sheetViews>
    <sheetView showGridLines="0" zoomScale="115" zoomScaleNormal="115" workbookViewId="0">
      <pane xSplit="3" ySplit="5" topLeftCell="K6" activePane="bottomRight" state="frozen"/>
      <selection pane="bottomRight" activeCell="AJ15" sqref="AJ15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9" width="4.28515625" style="10" customWidth="1"/>
    <col min="10" max="10" width="4.28515625" hidden="1" customWidth="1"/>
    <col min="11" max="34" width="4.28515625" customWidth="1"/>
    <col min="35" max="35" width="9.28515625" bestFit="1" customWidth="1"/>
    <col min="36" max="39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>
      <c r="B4" s="1125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623">
        <v>18</v>
      </c>
      <c r="V5" s="504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623">
        <v>25</v>
      </c>
      <c r="AC5" s="504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898" t="s">
        <v>53</v>
      </c>
      <c r="N6" s="569" t="s">
        <v>7</v>
      </c>
      <c r="O6" s="699" t="s">
        <v>7</v>
      </c>
      <c r="P6" s="953" t="s">
        <v>8</v>
      </c>
      <c r="Q6" s="948" t="s">
        <v>8</v>
      </c>
      <c r="R6" s="948" t="s">
        <v>8</v>
      </c>
      <c r="S6" s="948" t="s">
        <v>8</v>
      </c>
      <c r="T6" s="949" t="s">
        <v>8</v>
      </c>
      <c r="U6" s="898" t="s">
        <v>53</v>
      </c>
      <c r="V6" s="967" t="s">
        <v>53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>
      <c r="B7" s="244" t="s">
        <v>73</v>
      </c>
      <c r="C7" s="421" t="s">
        <v>18</v>
      </c>
      <c r="D7" s="959" t="s">
        <v>22</v>
      </c>
      <c r="E7" s="960" t="s">
        <v>22</v>
      </c>
      <c r="F7" s="661" t="s">
        <v>53</v>
      </c>
      <c r="G7" s="960" t="s">
        <v>23</v>
      </c>
      <c r="H7" s="960" t="s">
        <v>23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8" t="s">
        <v>53</v>
      </c>
      <c r="O7" s="699" t="s">
        <v>53</v>
      </c>
      <c r="P7" s="953" t="s">
        <v>7</v>
      </c>
      <c r="Q7" s="948" t="s">
        <v>7</v>
      </c>
      <c r="R7" s="948" t="s">
        <v>8</v>
      </c>
      <c r="S7" s="948" t="s">
        <v>8</v>
      </c>
      <c r="T7" s="949" t="s">
        <v>8</v>
      </c>
      <c r="U7" s="693" t="s">
        <v>7</v>
      </c>
      <c r="V7" s="694" t="s">
        <v>7</v>
      </c>
      <c r="W7" s="678" t="s">
        <v>8</v>
      </c>
      <c r="X7" s="226" t="s">
        <v>8</v>
      </c>
      <c r="Y7" s="226" t="s">
        <v>7</v>
      </c>
      <c r="Z7" s="678" t="s">
        <v>7</v>
      </c>
      <c r="AA7" s="273" t="s">
        <v>7</v>
      </c>
      <c r="AB7" s="1056" t="s">
        <v>16</v>
      </c>
      <c r="AC7" s="1057" t="s">
        <v>16</v>
      </c>
      <c r="AD7" s="946" t="s">
        <v>22</v>
      </c>
      <c r="AE7" s="858" t="s">
        <v>22</v>
      </c>
      <c r="AF7" s="858" t="s">
        <v>22</v>
      </c>
      <c r="AG7" s="946" t="s">
        <v>22</v>
      </c>
      <c r="AH7" s="587" t="s">
        <v>53</v>
      </c>
    </row>
    <row r="8" spans="2:34" ht="15" customHeight="1">
      <c r="B8" s="244" t="s">
        <v>20</v>
      </c>
      <c r="C8" s="421" t="s">
        <v>21</v>
      </c>
      <c r="D8" s="1039"/>
      <c r="E8" s="1040"/>
      <c r="F8" s="1040"/>
      <c r="G8" s="1026"/>
      <c r="H8" s="1027"/>
      <c r="I8" s="1041"/>
      <c r="J8" s="1042"/>
      <c r="K8" s="1034"/>
      <c r="L8" s="1034"/>
      <c r="M8" s="1043"/>
      <c r="N8" s="1031"/>
      <c r="O8" s="1044"/>
      <c r="P8" s="1045"/>
      <c r="Q8" s="1045"/>
      <c r="R8" s="1024"/>
      <c r="S8" s="1024"/>
      <c r="T8" s="1025"/>
      <c r="U8" s="1066" t="s">
        <v>8</v>
      </c>
      <c r="V8" s="1067" t="s">
        <v>8</v>
      </c>
      <c r="W8" s="1064" t="s">
        <v>14</v>
      </c>
      <c r="X8" s="1054" t="s">
        <v>14</v>
      </c>
      <c r="Y8" s="1054" t="s">
        <v>14</v>
      </c>
      <c r="Z8" s="1054" t="s">
        <v>14</v>
      </c>
      <c r="AA8" s="1062" t="s">
        <v>6</v>
      </c>
      <c r="AB8" s="1060" t="s">
        <v>7</v>
      </c>
      <c r="AC8" s="1061" t="s">
        <v>7</v>
      </c>
      <c r="AD8" s="1064" t="s">
        <v>8</v>
      </c>
      <c r="AE8" s="1054" t="s">
        <v>8</v>
      </c>
      <c r="AF8" s="1054" t="s">
        <v>8</v>
      </c>
      <c r="AG8" s="1054" t="s">
        <v>8</v>
      </c>
      <c r="AH8" s="1055" t="s">
        <v>8</v>
      </c>
    </row>
    <row r="9" spans="2:34" ht="15" customHeight="1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990" t="s">
        <v>53</v>
      </c>
      <c r="U9" s="1058" t="s">
        <v>7</v>
      </c>
      <c r="V9" s="1059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947" t="s">
        <v>8</v>
      </c>
      <c r="AG9" s="947" t="s">
        <v>8</v>
      </c>
      <c r="AH9" s="544" t="s">
        <v>8</v>
      </c>
    </row>
    <row r="10" spans="2:34" ht="15" customHeight="1">
      <c r="B10" s="1051" t="s">
        <v>100</v>
      </c>
      <c r="C10" s="1052"/>
      <c r="D10" s="1038" t="s">
        <v>69</v>
      </c>
      <c r="E10" s="1038" t="s">
        <v>69</v>
      </c>
      <c r="F10" s="1038" t="s">
        <v>69</v>
      </c>
      <c r="G10" s="693" t="s">
        <v>7</v>
      </c>
      <c r="H10" s="694" t="s">
        <v>7</v>
      </c>
      <c r="I10" s="1038" t="s">
        <v>69</v>
      </c>
      <c r="J10" s="1038" t="s">
        <v>69</v>
      </c>
      <c r="K10" s="1038" t="s">
        <v>69</v>
      </c>
      <c r="L10" s="1038" t="s">
        <v>69</v>
      </c>
      <c r="M10" s="1038" t="s">
        <v>69</v>
      </c>
      <c r="N10" s="693" t="s">
        <v>7</v>
      </c>
      <c r="O10" s="283" t="s">
        <v>7</v>
      </c>
      <c r="P10" s="1038" t="s">
        <v>69</v>
      </c>
      <c r="Q10" s="1038" t="s">
        <v>69</v>
      </c>
      <c r="R10" s="1038" t="s">
        <v>69</v>
      </c>
      <c r="S10" s="1038" t="s">
        <v>69</v>
      </c>
      <c r="T10" s="1063" t="s">
        <v>69</v>
      </c>
      <c r="U10" s="693" t="s">
        <v>7</v>
      </c>
      <c r="V10" s="694" t="s">
        <v>7</v>
      </c>
      <c r="W10" s="1068" t="s">
        <v>7</v>
      </c>
      <c r="X10" s="694" t="s">
        <v>7</v>
      </c>
      <c r="Y10" s="1038" t="s">
        <v>69</v>
      </c>
      <c r="Z10" s="1038" t="s">
        <v>69</v>
      </c>
      <c r="AA10" s="1063" t="s">
        <v>69</v>
      </c>
      <c r="AB10" s="580" t="s">
        <v>7</v>
      </c>
      <c r="AC10" s="204" t="s">
        <v>7</v>
      </c>
      <c r="AD10" s="1065" t="s">
        <v>69</v>
      </c>
      <c r="AE10" s="1038" t="s">
        <v>69</v>
      </c>
      <c r="AF10" s="1038" t="s">
        <v>69</v>
      </c>
      <c r="AG10" s="1038" t="s">
        <v>69</v>
      </c>
      <c r="AH10" s="1038" t="s">
        <v>69</v>
      </c>
    </row>
    <row r="11" spans="2:34" ht="17.25" customHeight="1">
      <c r="B11" s="242" t="s">
        <v>90</v>
      </c>
      <c r="C11" s="478" t="s">
        <v>28</v>
      </c>
      <c r="D11" s="668" t="s">
        <v>14</v>
      </c>
      <c r="E11" s="668" t="s">
        <v>19</v>
      </c>
      <c r="F11" s="666" t="s">
        <v>19</v>
      </c>
      <c r="G11" s="580" t="s">
        <v>7</v>
      </c>
      <c r="H11" s="204" t="s">
        <v>7</v>
      </c>
      <c r="I11" s="898" t="s">
        <v>53</v>
      </c>
      <c r="J11" s="898" t="s">
        <v>53</v>
      </c>
      <c r="K11" s="898" t="s">
        <v>53</v>
      </c>
      <c r="L11" s="709" t="s">
        <v>14</v>
      </c>
      <c r="M11" s="723" t="s">
        <v>14</v>
      </c>
      <c r="N11" s="580" t="s">
        <v>19</v>
      </c>
      <c r="O11" s="283" t="s">
        <v>19</v>
      </c>
      <c r="P11" s="664" t="s">
        <v>7</v>
      </c>
      <c r="Q11" s="664" t="s">
        <v>7</v>
      </c>
      <c r="R11" s="664" t="s">
        <v>7</v>
      </c>
      <c r="S11" s="664" t="s">
        <v>7</v>
      </c>
      <c r="T11" s="666" t="s">
        <v>14</v>
      </c>
      <c r="U11" s="695" t="s">
        <v>14</v>
      </c>
      <c r="V11" s="696" t="s">
        <v>14</v>
      </c>
      <c r="W11" s="671" t="s">
        <v>19</v>
      </c>
      <c r="X11" s="664" t="s">
        <v>19</v>
      </c>
      <c r="Y11" s="664" t="s">
        <v>19</v>
      </c>
      <c r="Z11" s="898" t="s">
        <v>53</v>
      </c>
      <c r="AA11" s="666" t="s">
        <v>7</v>
      </c>
      <c r="AB11" s="580" t="s">
        <v>7</v>
      </c>
      <c r="AC11" s="204" t="s">
        <v>7</v>
      </c>
      <c r="AD11" s="667" t="s">
        <v>14</v>
      </c>
      <c r="AE11" s="667" t="s">
        <v>14</v>
      </c>
      <c r="AF11" s="668" t="s">
        <v>14</v>
      </c>
      <c r="AG11" s="668" t="s">
        <v>19</v>
      </c>
      <c r="AH11" s="671" t="s">
        <v>19</v>
      </c>
    </row>
    <row r="12" spans="2:34" ht="16.5" customHeight="1">
      <c r="B12" s="422" t="s">
        <v>91</v>
      </c>
      <c r="C12" s="421" t="s">
        <v>30</v>
      </c>
      <c r="D12" s="661" t="s">
        <v>6</v>
      </c>
      <c r="E12" s="660" t="s">
        <v>14</v>
      </c>
      <c r="F12" s="660" t="s">
        <v>14</v>
      </c>
      <c r="G12" s="569" t="s">
        <v>19</v>
      </c>
      <c r="H12" s="205" t="s">
        <v>19</v>
      </c>
      <c r="I12" s="212" t="s">
        <v>7</v>
      </c>
      <c r="J12" s="212" t="s">
        <v>7</v>
      </c>
      <c r="K12" s="275" t="s">
        <v>7</v>
      </c>
      <c r="L12" s="660" t="s">
        <v>7</v>
      </c>
      <c r="M12" s="723" t="s">
        <v>14</v>
      </c>
      <c r="N12" s="569" t="s">
        <v>14</v>
      </c>
      <c r="O12" s="283" t="s">
        <v>14</v>
      </c>
      <c r="P12" s="212" t="s">
        <v>19</v>
      </c>
      <c r="Q12" s="212" t="s">
        <v>19</v>
      </c>
      <c r="R12" s="212" t="s">
        <v>19</v>
      </c>
      <c r="S12" s="898" t="s">
        <v>53</v>
      </c>
      <c r="T12" s="275" t="s">
        <v>7</v>
      </c>
      <c r="U12" s="566" t="s">
        <v>7</v>
      </c>
      <c r="V12" s="576" t="s">
        <v>7</v>
      </c>
      <c r="W12" s="651" t="s">
        <v>14</v>
      </c>
      <c r="X12" s="212" t="s">
        <v>14</v>
      </c>
      <c r="Y12" s="212" t="s">
        <v>14</v>
      </c>
      <c r="Z12" s="651" t="s">
        <v>19</v>
      </c>
      <c r="AA12" s="578" t="s">
        <v>19</v>
      </c>
      <c r="AB12" s="569" t="s">
        <v>7</v>
      </c>
      <c r="AC12" s="205" t="s">
        <v>7</v>
      </c>
      <c r="AD12" s="199" t="s">
        <v>6</v>
      </c>
      <c r="AE12" s="199" t="s">
        <v>6</v>
      </c>
      <c r="AF12" s="661" t="s">
        <v>6</v>
      </c>
      <c r="AG12" s="660" t="s">
        <v>14</v>
      </c>
      <c r="AH12" s="544" t="s">
        <v>14</v>
      </c>
    </row>
    <row r="13" spans="2:34" ht="15" customHeight="1">
      <c r="B13" s="244" t="s">
        <v>92</v>
      </c>
      <c r="C13" s="421" t="s">
        <v>32</v>
      </c>
      <c r="D13" s="660" t="s">
        <v>7</v>
      </c>
      <c r="E13" s="660" t="s">
        <v>7</v>
      </c>
      <c r="F13" s="275" t="s">
        <v>14</v>
      </c>
      <c r="G13" s="569" t="s">
        <v>14</v>
      </c>
      <c r="H13" s="205" t="s">
        <v>14</v>
      </c>
      <c r="I13" s="212" t="s">
        <v>19</v>
      </c>
      <c r="J13" s="212" t="s">
        <v>19</v>
      </c>
      <c r="K13" s="275" t="s">
        <v>19</v>
      </c>
      <c r="L13" s="898" t="s">
        <v>53</v>
      </c>
      <c r="M13" s="654" t="s">
        <v>7</v>
      </c>
      <c r="N13" s="569" t="s">
        <v>7</v>
      </c>
      <c r="O13" s="283" t="s">
        <v>7</v>
      </c>
      <c r="P13" s="631" t="s">
        <v>14</v>
      </c>
      <c r="Q13" s="630" t="s">
        <v>14</v>
      </c>
      <c r="R13" s="630" t="s">
        <v>14</v>
      </c>
      <c r="S13" s="631" t="s">
        <v>19</v>
      </c>
      <c r="T13" s="632" t="s">
        <v>19</v>
      </c>
      <c r="U13" s="693" t="s">
        <v>7</v>
      </c>
      <c r="V13" s="694" t="s">
        <v>7</v>
      </c>
      <c r="W13" s="932" t="s">
        <v>53</v>
      </c>
      <c r="X13" s="898" t="s">
        <v>53</v>
      </c>
      <c r="Y13" s="898" t="s">
        <v>53</v>
      </c>
      <c r="Z13" s="651" t="s">
        <v>14</v>
      </c>
      <c r="AA13" s="578" t="s">
        <v>14</v>
      </c>
      <c r="AB13" s="569" t="s">
        <v>19</v>
      </c>
      <c r="AC13" s="205" t="s">
        <v>19</v>
      </c>
      <c r="AD13" s="212" t="s">
        <v>7</v>
      </c>
      <c r="AE13" s="212" t="s">
        <v>7</v>
      </c>
      <c r="AF13" s="660" t="s">
        <v>7</v>
      </c>
      <c r="AG13" s="660" t="s">
        <v>7</v>
      </c>
      <c r="AH13" s="544" t="s">
        <v>14</v>
      </c>
    </row>
    <row r="14" spans="2:34" ht="15" customHeight="1">
      <c r="B14" s="246" t="s">
        <v>93</v>
      </c>
      <c r="C14" s="634" t="s">
        <v>34</v>
      </c>
      <c r="D14" s="672" t="s">
        <v>19</v>
      </c>
      <c r="E14" s="661" t="s">
        <v>6</v>
      </c>
      <c r="F14" s="634" t="s">
        <v>7</v>
      </c>
      <c r="G14" s="585" t="s">
        <v>7</v>
      </c>
      <c r="H14" s="208" t="s">
        <v>7</v>
      </c>
      <c r="I14" s="635" t="s">
        <v>14</v>
      </c>
      <c r="J14" s="633" t="s">
        <v>14</v>
      </c>
      <c r="K14" s="634" t="s">
        <v>14</v>
      </c>
      <c r="L14" s="747" t="s">
        <v>19</v>
      </c>
      <c r="M14" s="747" t="s">
        <v>19</v>
      </c>
      <c r="N14" s="585" t="s">
        <v>7</v>
      </c>
      <c r="O14" s="594" t="s">
        <v>7</v>
      </c>
      <c r="P14" s="898" t="s">
        <v>53</v>
      </c>
      <c r="Q14" s="898" t="s">
        <v>53</v>
      </c>
      <c r="R14" s="898" t="s">
        <v>53</v>
      </c>
      <c r="S14" s="674" t="s">
        <v>14</v>
      </c>
      <c r="T14" s="745" t="s">
        <v>14</v>
      </c>
      <c r="U14" s="697" t="s">
        <v>19</v>
      </c>
      <c r="V14" s="698" t="s">
        <v>19</v>
      </c>
      <c r="W14" s="675" t="s">
        <v>7</v>
      </c>
      <c r="X14" s="633" t="s">
        <v>7</v>
      </c>
      <c r="Y14" s="633" t="s">
        <v>7</v>
      </c>
      <c r="Z14" s="688" t="s">
        <v>7</v>
      </c>
      <c r="AA14" s="634" t="s">
        <v>14</v>
      </c>
      <c r="AB14" s="585" t="s">
        <v>14</v>
      </c>
      <c r="AC14" s="208" t="s">
        <v>14</v>
      </c>
      <c r="AD14" s="633" t="s">
        <v>19</v>
      </c>
      <c r="AE14" s="633" t="s">
        <v>19</v>
      </c>
      <c r="AF14" s="672" t="s">
        <v>19</v>
      </c>
      <c r="AG14" s="661" t="s">
        <v>6</v>
      </c>
      <c r="AH14" s="688" t="s">
        <v>7</v>
      </c>
    </row>
    <row r="15" spans="2:34" ht="16.149999999999999" customHeight="1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  <c r="AH15" s="637"/>
    </row>
    <row r="16" spans="2:34" ht="11.25" customHeight="1">
      <c r="B16" s="4"/>
      <c r="K16" s="68"/>
    </row>
    <row r="17" spans="2:34" ht="11.1" customHeight="1">
      <c r="B17" s="4"/>
    </row>
    <row r="18" spans="2:34" ht="11.1" customHeight="1">
      <c r="B18" s="4"/>
    </row>
    <row r="19" spans="2:34" ht="11.1" customHeight="1">
      <c r="B19" s="4"/>
      <c r="C19" s="21" t="s">
        <v>38</v>
      </c>
      <c r="D19" s="53">
        <f t="shared" ref="D19:AE19" si="0">SUM(D20:D23)</f>
        <v>5</v>
      </c>
      <c r="E19" s="53">
        <f t="shared" si="0"/>
        <v>5</v>
      </c>
      <c r="F19" s="798">
        <f t="shared" si="0"/>
        <v>5</v>
      </c>
      <c r="G19" s="774">
        <f t="shared" si="0"/>
        <v>3</v>
      </c>
      <c r="H19" s="775">
        <f t="shared" si="0"/>
        <v>3</v>
      </c>
      <c r="I19" s="790">
        <f t="shared" si="0"/>
        <v>6</v>
      </c>
      <c r="J19" s="53">
        <f t="shared" si="0"/>
        <v>6</v>
      </c>
      <c r="K19" s="53">
        <f t="shared" si="0"/>
        <v>5</v>
      </c>
      <c r="L19" s="53">
        <f t="shared" si="0"/>
        <v>5</v>
      </c>
      <c r="M19" s="798">
        <f t="shared" si="0"/>
        <v>5</v>
      </c>
      <c r="N19" s="774">
        <f t="shared" si="0"/>
        <v>4</v>
      </c>
      <c r="O19" s="775">
        <f t="shared" si="0"/>
        <v>4</v>
      </c>
      <c r="P19" s="790">
        <f t="shared" si="0"/>
        <v>5</v>
      </c>
      <c r="Q19" s="53">
        <f t="shared" si="0"/>
        <v>5</v>
      </c>
      <c r="R19" s="53">
        <f t="shared" si="0"/>
        <v>6</v>
      </c>
      <c r="S19" s="53">
        <f t="shared" si="0"/>
        <v>6</v>
      </c>
      <c r="T19" s="798">
        <f t="shared" si="0"/>
        <v>6</v>
      </c>
      <c r="U19" s="774">
        <f t="shared" si="0"/>
        <v>4</v>
      </c>
      <c r="V19" s="775">
        <f t="shared" si="0"/>
        <v>4</v>
      </c>
      <c r="W19" s="790">
        <f t="shared" si="0"/>
        <v>6</v>
      </c>
      <c r="X19" s="53">
        <f t="shared" si="0"/>
        <v>6</v>
      </c>
      <c r="Y19" s="53">
        <f t="shared" si="0"/>
        <v>6</v>
      </c>
      <c r="Z19" s="53">
        <f t="shared" si="0"/>
        <v>6</v>
      </c>
      <c r="AA19" s="798">
        <f t="shared" si="0"/>
        <v>6</v>
      </c>
      <c r="AB19" s="774">
        <f t="shared" si="0"/>
        <v>4</v>
      </c>
      <c r="AC19" s="775">
        <f t="shared" si="0"/>
        <v>4</v>
      </c>
      <c r="AD19" s="790">
        <f t="shared" si="0"/>
        <v>6</v>
      </c>
      <c r="AE19" s="53">
        <f t="shared" si="0"/>
        <v>6</v>
      </c>
      <c r="AF19" s="53">
        <f t="shared" ref="AF19:AH19" si="1">SUM(AF20:AF23)</f>
        <v>6</v>
      </c>
      <c r="AG19" s="53">
        <f t="shared" si="1"/>
        <v>6</v>
      </c>
      <c r="AH19" s="53">
        <f t="shared" si="1"/>
        <v>6</v>
      </c>
    </row>
    <row r="20" spans="2:34" ht="12.75" customHeight="1">
      <c r="B20" s="4"/>
      <c r="C20" s="52" t="s">
        <v>8</v>
      </c>
      <c r="D20" s="81">
        <f>COUNTIFS(D$6:D$14,"M")+COUNTIFS(D$6:D$14,"MG")</f>
        <v>1</v>
      </c>
      <c r="E20" s="81">
        <f>COUNTIFS(E$6:E$14,"M")+COUNTIFS(E$6:E$14,"MG")</f>
        <v>1</v>
      </c>
      <c r="F20" s="799">
        <f>COUNTIFS(F$6:F$14,"M")+COUNTIFS(F$6:F$14,"MG")</f>
        <v>1</v>
      </c>
      <c r="G20" s="776">
        <f>COUNTIFS(G$6:G$14,"M")+COUNTIFS(G$6:G$14,"MG")</f>
        <v>1</v>
      </c>
      <c r="H20" s="777">
        <f>COUNTIFS(H$6:H$14,"M")+COUNTIFS(H$6:H$14,"MG")</f>
        <v>1</v>
      </c>
      <c r="I20" s="791">
        <f>COUNTIFS(I$6:I$14,"M")+COUNTIFS(I$6:I$14,"MG")</f>
        <v>2</v>
      </c>
      <c r="J20" s="81">
        <f>COUNTIFS(J$6:J$14,"M")+COUNTIFS(J$6:J$14,"MG")</f>
        <v>2</v>
      </c>
      <c r="K20" s="81">
        <f>COUNTIFS(K$6:K$14,"M")+COUNTIFS(K$6:K$14,"MG")</f>
        <v>1</v>
      </c>
      <c r="L20" s="81">
        <f>COUNTIFS(L$6:L$14,"M")+COUNTIFS(L$6:L$14,"MG")</f>
        <v>1</v>
      </c>
      <c r="M20" s="799">
        <f>COUNTIFS(M$6:M$14,"M")+COUNTIFS(M$6:M$14,"MG")</f>
        <v>1</v>
      </c>
      <c r="N20" s="776">
        <f>COUNTIFS(N$6:N$14,"M")+COUNTIFS(N$6:N$14,"MG")</f>
        <v>1</v>
      </c>
      <c r="O20" s="777">
        <f>COUNTIFS(O$6:O$14,"M")+COUNTIFS(O$6:O$14,"MG")</f>
        <v>1</v>
      </c>
      <c r="P20" s="791">
        <f>COUNTIFS(P$6:P$14,"M")+COUNTIFS(P$6:P$14,"MG")</f>
        <v>1</v>
      </c>
      <c r="Q20" s="81">
        <f>COUNTIFS(Q$6:Q$14,"M")+COUNTIFS(Q$6:Q$14,"MG")</f>
        <v>1</v>
      </c>
      <c r="R20" s="81">
        <f>COUNTIFS(R$6:R$14,"M")+COUNTIFS(R$6:R$14,"MG")</f>
        <v>2</v>
      </c>
      <c r="S20" s="81">
        <f>COUNTIFS(S$6:S$14,"M")+COUNTIFS(S$6:S$14,"MG")</f>
        <v>2</v>
      </c>
      <c r="T20" s="799">
        <f>COUNTIFS(T$6:T$14,"M")+COUNTIFS(T$6:T$14,"MG")</f>
        <v>2</v>
      </c>
      <c r="U20" s="776">
        <f>COUNTIFS(U$6:U$14,"M")+COUNTIFS(U$6:U$14,"MG")</f>
        <v>1</v>
      </c>
      <c r="V20" s="777">
        <f>COUNTIFS(V$6:V$14,"M")+COUNTIFS(V$6:V$14,"MG")</f>
        <v>1</v>
      </c>
      <c r="W20" s="791">
        <f>COUNTIFS(W$6:W$14,"M")+COUNTIFS(W$6:W$14,"MG")</f>
        <v>2</v>
      </c>
      <c r="X20" s="81">
        <f>COUNTIFS(X$6:X$14,"M")+COUNTIFS(X$6:X$14,"MG")</f>
        <v>2</v>
      </c>
      <c r="Y20" s="81">
        <f>COUNTIFS(Y$6:Y$14,"M")+COUNTIFS(Y$6:Y$14,"MG")</f>
        <v>2</v>
      </c>
      <c r="Z20" s="81">
        <f>COUNTIFS(Z$6:Z$14,"M")+COUNTIFS(Z$6:Z$14,"MG")</f>
        <v>2</v>
      </c>
      <c r="AA20" s="799">
        <f>COUNTIFS(AA$6:AA$14,"M")+COUNTIFS(AA$6:AA$14,"MG")</f>
        <v>2</v>
      </c>
      <c r="AB20" s="776">
        <f>COUNTIFS(AB$6:AB$14,"M")+COUNTIFS(AB$6:AB$14,"MG")</f>
        <v>1</v>
      </c>
      <c r="AC20" s="777">
        <f>COUNTIFS(AC$6:AC$14,"M")+COUNTIFS(AC$6:AC$14,"MG")</f>
        <v>1</v>
      </c>
      <c r="AD20" s="791">
        <f>COUNTIFS(AD$6:AD$14,"M")+COUNTIFS(AD$6:AD$14,"MG")</f>
        <v>2</v>
      </c>
      <c r="AE20" s="81">
        <f>COUNTIFS(AE$6:AE$14,"M")+COUNTIFS(AE$6:AE$14,"MG")</f>
        <v>2</v>
      </c>
      <c r="AF20" s="81">
        <f>COUNTIFS(AF$6:AF$14,"M")+COUNTIFS(AF$6:AF$14,"MG")</f>
        <v>2</v>
      </c>
      <c r="AG20" s="81">
        <f>COUNTIFS(AG$6:AG$14,"M")+COUNTIFS(AG$6:AG$14,"MG")</f>
        <v>2</v>
      </c>
      <c r="AH20" s="81">
        <f>COUNTIFS(AH$6:AH$14,"M")+COUNTIFS(AH$6:AH$14,"MG")</f>
        <v>2</v>
      </c>
    </row>
    <row r="21" spans="2:34" ht="12.75" customHeight="1">
      <c r="B21" s="4"/>
      <c r="C21" s="52" t="s">
        <v>14</v>
      </c>
      <c r="D21" s="84">
        <f>COUNTIFS(D$6:D$14,"T")+COUNTIFS(D$6:D$14,"TG")</f>
        <v>2</v>
      </c>
      <c r="E21" s="84">
        <f>COUNTIFS(E$6:E$14,"T")+COUNTIFS(E$6:E$14,"TG")</f>
        <v>2</v>
      </c>
      <c r="F21" s="800">
        <f>COUNTIFS(F$6:F$14,"T")+COUNTIFS(F$6:F$14,"TG")</f>
        <v>2</v>
      </c>
      <c r="G21" s="778">
        <f>COUNTIFS(G$6:G$14,"T")+COUNTIFS(G$6:G$14,"TG")</f>
        <v>1</v>
      </c>
      <c r="H21" s="779">
        <f>COUNTIFS(H$6:H$14,"T")+COUNTIFS(H$6:H$14,"TG")</f>
        <v>1</v>
      </c>
      <c r="I21" s="792">
        <f>COUNTIFS(I$6:I$14,"T")+COUNTIFS(I$6:I$14,"TG")</f>
        <v>2</v>
      </c>
      <c r="J21" s="84">
        <f>COUNTIFS(J$6:J$14,"T")+COUNTIFS(J$6:J$14,"TG")</f>
        <v>2</v>
      </c>
      <c r="K21" s="84">
        <f>COUNTIFS(K$6:K$14,"T")+COUNTIFS(K$6:K$14,"TG")</f>
        <v>2</v>
      </c>
      <c r="L21" s="84">
        <f>COUNTIFS(L$6:L$14,"T")+COUNTIFS(L$6:L$14,"TG")</f>
        <v>2</v>
      </c>
      <c r="M21" s="800">
        <f>COUNTIFS(M$6:M$14,"T")+COUNTIFS(M$6:M$14,"TG")</f>
        <v>2</v>
      </c>
      <c r="N21" s="778">
        <f>COUNTIFS(N$6:N$14,"T")+COUNTIFS(N$6:N$14,"TG")</f>
        <v>1</v>
      </c>
      <c r="O21" s="779">
        <f>COUNTIFS(O$6:O$14,"T")+COUNTIFS(O$6:O$14,"TG")</f>
        <v>1</v>
      </c>
      <c r="P21" s="792">
        <f>COUNTIFS(P$6:P$14,"T")+COUNTIFS(P$6:P$14,"TG")</f>
        <v>2</v>
      </c>
      <c r="Q21" s="84">
        <f>COUNTIFS(Q$6:Q$14,"T")+COUNTIFS(Q$6:Q$14,"TG")</f>
        <v>2</v>
      </c>
      <c r="R21" s="84">
        <f>COUNTIFS(R$6:R$14,"T")+COUNTIFS(R$6:R$14,"TG")</f>
        <v>2</v>
      </c>
      <c r="S21" s="84">
        <f>COUNTIFS(S$6:S$14,"T")+COUNTIFS(S$6:S$14,"TG")</f>
        <v>2</v>
      </c>
      <c r="T21" s="800">
        <f>COUNTIFS(T$6:T$14,"T")+COUNTIFS(T$6:T$14,"TG")</f>
        <v>2</v>
      </c>
      <c r="U21" s="778">
        <f>COUNTIFS(U$6:U$14,"T")+COUNTIFS(U$6:U$14,"TG")</f>
        <v>1</v>
      </c>
      <c r="V21" s="779">
        <f>COUNTIFS(V$6:V$14,"T")+COUNTIFS(V$6:V$14,"TG")</f>
        <v>1</v>
      </c>
      <c r="W21" s="792">
        <f>COUNTIFS(W$6:W$14,"T")+COUNTIFS(W$6:W$14,"TG")</f>
        <v>2</v>
      </c>
      <c r="X21" s="84">
        <f>COUNTIFS(X$6:X$14,"T")+COUNTIFS(X$6:X$14,"TG")</f>
        <v>2</v>
      </c>
      <c r="Y21" s="84">
        <f>COUNTIFS(Y$6:Y$14,"T")+COUNTIFS(Y$6:Y$14,"TG")</f>
        <v>2</v>
      </c>
      <c r="Z21" s="84">
        <f>COUNTIFS(Z$6:Z$14,"T")+COUNTIFS(Z$6:Z$14,"TG")</f>
        <v>2</v>
      </c>
      <c r="AA21" s="800">
        <f>COUNTIFS(AA$6:AA$14,"T")+COUNTIFS(AA$6:AA$14,"TG")</f>
        <v>2</v>
      </c>
      <c r="AB21" s="778">
        <f>COUNTIFS(AB$6:AB$14,"T")+COUNTIFS(AB$6:AB$14,"TG")</f>
        <v>1</v>
      </c>
      <c r="AC21" s="779">
        <f>COUNTIFS(AC$6:AC$14,"T")+COUNTIFS(AC$6:AC$14,"TG")</f>
        <v>1</v>
      </c>
      <c r="AD21" s="792">
        <f>COUNTIFS(AD$6:AD$14,"T")+COUNTIFS(AD$6:AD$14,"TG")</f>
        <v>2</v>
      </c>
      <c r="AE21" s="84">
        <f>COUNTIFS(AE$6:AE$14,"T")+COUNTIFS(AE$6:AE$14,"TG")</f>
        <v>2</v>
      </c>
      <c r="AF21" s="84">
        <f>COUNTIFS(AF$6:AF$14,"T")+COUNTIFS(AF$6:AF$14,"TG")</f>
        <v>2</v>
      </c>
      <c r="AG21" s="84">
        <f>COUNTIFS(AG$6:AG$14,"T")+COUNTIFS(AG$6:AG$14,"TG")</f>
        <v>2</v>
      </c>
      <c r="AH21" s="84">
        <f>COUNTIFS(AH$6:AH$14,"T")+COUNTIFS(AH$6:AH$14,"TG")</f>
        <v>2</v>
      </c>
    </row>
    <row r="22" spans="2:34" ht="12" customHeight="1">
      <c r="C22" s="52" t="s">
        <v>19</v>
      </c>
      <c r="D22" s="87">
        <f>COUNTIFS(D$6:D$14,"N")+COUNTIFS(D$6:D$14,"NG")</f>
        <v>1</v>
      </c>
      <c r="E22" s="87">
        <f>COUNTIFS(E$6:E$14,"N")+COUNTIFS(E$6:E$14,"NG")</f>
        <v>1</v>
      </c>
      <c r="F22" s="801">
        <f>COUNTIFS(F$6:F$14,"N")+COUNTIFS(F$6:F$14,"NG")</f>
        <v>1</v>
      </c>
      <c r="G22" s="780">
        <f>COUNTIFS(G$6:G$14,"N")+COUNTIFS(G$6:G$14,"NG")</f>
        <v>1</v>
      </c>
      <c r="H22" s="781">
        <f>COUNTIFS(H$6:H$14,"N")+COUNTIFS(H$6:H$14,"NG")</f>
        <v>1</v>
      </c>
      <c r="I22" s="793">
        <f>COUNTIFS(I$6:I$14,"N")+COUNTIFS(I$6:I$14,"NG")</f>
        <v>1</v>
      </c>
      <c r="J22" s="87">
        <f>COUNTIFS(J$6:J$14,"N")+COUNTIFS(J$6:J$14,"NG")</f>
        <v>1</v>
      </c>
      <c r="K22" s="87">
        <f>COUNTIFS(K$6:K$14,"N")+COUNTIFS(K$6:K$14,"NG")</f>
        <v>1</v>
      </c>
      <c r="L22" s="87">
        <f>COUNTIFS(L$6:L$14,"N")+COUNTIFS(L$6:L$14,"NG")</f>
        <v>1</v>
      </c>
      <c r="M22" s="801">
        <f>COUNTIFS(M$6:M$14,"N")+COUNTIFS(M$6:M$14,"NG")</f>
        <v>1</v>
      </c>
      <c r="N22" s="780">
        <f>COUNTIFS(N$6:N$14,"N")+COUNTIFS(N$6:N$14,"NG")</f>
        <v>1</v>
      </c>
      <c r="O22" s="781">
        <f>COUNTIFS(O$6:O$14,"N")+COUNTIFS(O$6:O$14,"NG")</f>
        <v>1</v>
      </c>
      <c r="P22" s="793">
        <f>COUNTIFS(P$6:P$14,"N")+COUNTIFS(P$6:P$14,"NG")</f>
        <v>1</v>
      </c>
      <c r="Q22" s="87">
        <f>COUNTIFS(Q$6:Q$14,"N")+COUNTIFS(Q$6:Q$14,"NG")</f>
        <v>1</v>
      </c>
      <c r="R22" s="87">
        <f>COUNTIFS(R$6:R$14,"N")+COUNTIFS(R$6:R$14,"NG")</f>
        <v>1</v>
      </c>
      <c r="S22" s="87">
        <f>COUNTIFS(S$6:S$14,"N")+COUNTIFS(S$6:S$14,"NG")</f>
        <v>1</v>
      </c>
      <c r="T22" s="801">
        <f>COUNTIFS(T$6:T$14,"N")+COUNTIFS(T$6:T$14,"NG")</f>
        <v>1</v>
      </c>
      <c r="U22" s="780">
        <f>COUNTIFS(U$6:U$14,"N")+COUNTIFS(U$6:U$14,"NG")</f>
        <v>1</v>
      </c>
      <c r="V22" s="781">
        <f>COUNTIFS(V$6:V$14,"N")+COUNTIFS(V$6:V$14,"NG")</f>
        <v>1</v>
      </c>
      <c r="W22" s="793">
        <f>COUNTIFS(W$6:W$14,"N")+COUNTIFS(W$6:W$14,"NG")</f>
        <v>1</v>
      </c>
      <c r="X22" s="87">
        <f>COUNTIFS(X$6:X$14,"N")+COUNTIFS(X$6:X$14,"NG")</f>
        <v>1</v>
      </c>
      <c r="Y22" s="87">
        <f>COUNTIFS(Y$6:Y$14,"N")+COUNTIFS(Y$6:Y$14,"NG")</f>
        <v>1</v>
      </c>
      <c r="Z22" s="87">
        <f>COUNTIFS(Z$6:Z$14,"N")+COUNTIFS(Z$6:Z$14,"NG")</f>
        <v>1</v>
      </c>
      <c r="AA22" s="801">
        <f>COUNTIFS(AA$6:AA$14,"N")+COUNTIFS(AA$6:AA$14,"NG")</f>
        <v>1</v>
      </c>
      <c r="AB22" s="780">
        <f>COUNTIFS(AB$6:AB$14,"N")+COUNTIFS(AB$6:AB$14,"NG")</f>
        <v>1</v>
      </c>
      <c r="AC22" s="781">
        <f>COUNTIFS(AC$6:AC$14,"N")+COUNTIFS(AC$6:AC$14,"NG")</f>
        <v>1</v>
      </c>
      <c r="AD22" s="793">
        <f>COUNTIFS(AD$6:AD$14,"N")+COUNTIFS(AD$6:AD$14,"NG")</f>
        <v>1</v>
      </c>
      <c r="AE22" s="87">
        <f>COUNTIFS(AE$6:AE$14,"N")+COUNTIFS(AE$6:AE$14,"NG")</f>
        <v>1</v>
      </c>
      <c r="AF22" s="87">
        <f>COUNTIFS(AF$6:AF$14,"N")+COUNTIFS(AF$6:AF$14,"NG")</f>
        <v>1</v>
      </c>
      <c r="AG22" s="87">
        <f>COUNTIFS(AG$6:AG$14,"N")+COUNTIFS(AG$6:AG$14,"NG")</f>
        <v>1</v>
      </c>
      <c r="AH22" s="87">
        <f>COUNTIFS(AH$6:AH$14,"N")+COUNTIFS(AH$6:AH$14,"NG")</f>
        <v>1</v>
      </c>
    </row>
    <row r="23" spans="2:34" ht="15" customHeight="1">
      <c r="C23" s="52" t="s">
        <v>6</v>
      </c>
      <c r="D23" s="90">
        <f>COUNTIFS(D$6:D$14,"D")+COUNTIFS(D$6:D$14,"DG")</f>
        <v>1</v>
      </c>
      <c r="E23" s="90">
        <f>COUNTIFS(E$6:E$14,"D")+COUNTIFS(E$6:E$14,"DG")</f>
        <v>1</v>
      </c>
      <c r="F23" s="802">
        <f>COUNTIFS(F$6:F$14,"D")+COUNTIFS(F$6:F$14,"DG")</f>
        <v>1</v>
      </c>
      <c r="G23" s="782">
        <f>COUNTIFS(G$6:G$14,"D")+COUNTIFS(G$6:G$14,"DG")</f>
        <v>0</v>
      </c>
      <c r="H23" s="783">
        <f>COUNTIFS(H$6:H$14,"D")+COUNTIFS(H$6:H$14,"DG")</f>
        <v>0</v>
      </c>
      <c r="I23" s="794">
        <f>COUNTIFS(I$6:I$14,"D")+COUNTIFS(I$6:I$14,"DG")</f>
        <v>1</v>
      </c>
      <c r="J23" s="90">
        <f>COUNTIFS(J$6:J$14,"D")+COUNTIFS(J$6:J$14,"DG")</f>
        <v>1</v>
      </c>
      <c r="K23" s="90">
        <f>COUNTIFS(K$6:K$14,"D")+COUNTIFS(K$6:K$14,"DG")</f>
        <v>1</v>
      </c>
      <c r="L23" s="90">
        <f>COUNTIFS(L$6:L$14,"D")+COUNTIFS(L$6:L$14,"DG")</f>
        <v>1</v>
      </c>
      <c r="M23" s="802">
        <f>COUNTIFS(M$6:M$14,"D")+COUNTIFS(M$6:M$14,"DG")</f>
        <v>1</v>
      </c>
      <c r="N23" s="782">
        <f>COUNTIFS(N$6:N$14,"D")+COUNTIFS(N$6:N$14,"DG")</f>
        <v>1</v>
      </c>
      <c r="O23" s="783">
        <f>COUNTIFS(O$6:O$14,"D")+COUNTIFS(O$6:O$14,"DG")</f>
        <v>1</v>
      </c>
      <c r="P23" s="794">
        <f>COUNTIFS(P$6:P$14,"D")+COUNTIFS(P$6:P$14,"DG")</f>
        <v>1</v>
      </c>
      <c r="Q23" s="90">
        <f>COUNTIFS(Q$6:Q$14,"D")+COUNTIFS(Q$6:Q$14,"DG")</f>
        <v>1</v>
      </c>
      <c r="R23" s="90">
        <f>COUNTIFS(R$6:R$14,"D")+COUNTIFS(R$6:R$14,"DG")</f>
        <v>1</v>
      </c>
      <c r="S23" s="90">
        <f>COUNTIFS(S$6:S$14,"D")+COUNTIFS(S$6:S$14,"DG")</f>
        <v>1</v>
      </c>
      <c r="T23" s="802">
        <f>COUNTIFS(T$6:T$14,"D")+COUNTIFS(T$6:T$14,"DG")</f>
        <v>1</v>
      </c>
      <c r="U23" s="782">
        <f>COUNTIFS(U$6:U$14,"D")+COUNTIFS(U$6:U$14,"DG")</f>
        <v>1</v>
      </c>
      <c r="V23" s="783">
        <f>COUNTIFS(V$6:V$14,"D")+COUNTIFS(V$6:V$14,"DG")</f>
        <v>1</v>
      </c>
      <c r="W23" s="794">
        <f>COUNTIFS(W$6:W$14,"D")+COUNTIFS(W$6:W$14,"DG")</f>
        <v>1</v>
      </c>
      <c r="X23" s="90">
        <f>COUNTIFS(X$6:X$14,"D")+COUNTIFS(X$6:X$14,"DG")</f>
        <v>1</v>
      </c>
      <c r="Y23" s="90">
        <f>COUNTIFS(Y$6:Y$14,"D")+COUNTIFS(Y$6:Y$14,"DG")</f>
        <v>1</v>
      </c>
      <c r="Z23" s="90">
        <f>COUNTIFS(Z$6:Z$14,"D")+COUNTIFS(Z$6:Z$14,"DG")</f>
        <v>1</v>
      </c>
      <c r="AA23" s="802">
        <f>COUNTIFS(AA$6:AA$14,"D")+COUNTIFS(AA$6:AA$14,"DG")</f>
        <v>1</v>
      </c>
      <c r="AB23" s="782">
        <f>COUNTIFS(AB$6:AB$14,"D")+COUNTIFS(AB$6:AB$14,"DG")</f>
        <v>1</v>
      </c>
      <c r="AC23" s="783">
        <f>COUNTIFS(AC$6:AC$14,"D")+COUNTIFS(AC$6:AC$14,"DG")</f>
        <v>1</v>
      </c>
      <c r="AD23" s="794">
        <f>COUNTIFS(AD$6:AD$14,"D")+COUNTIFS(AD$6:AD$14,"DG")</f>
        <v>1</v>
      </c>
      <c r="AE23" s="90">
        <f>COUNTIFS(AE$6:AE$14,"D")+COUNTIFS(AE$6:AE$14,"DG")</f>
        <v>1</v>
      </c>
      <c r="AF23" s="90">
        <f>COUNTIFS(AF$6:AF$14,"D")+COUNTIFS(AF$6:AF$14,"DG")</f>
        <v>1</v>
      </c>
      <c r="AG23" s="90">
        <f>COUNTIFS(AG$6:AG$14,"D")+COUNTIFS(AG$6:AG$14,"DG")</f>
        <v>1</v>
      </c>
      <c r="AH23" s="90">
        <f>COUNTIFS(AH$6:AH$14,"D")+COUNTIFS(AH$6:AH$14,"DG")</f>
        <v>1</v>
      </c>
    </row>
    <row r="24" spans="2:34" ht="14.25" customHeight="1">
      <c r="C24" s="21" t="s">
        <v>7</v>
      </c>
      <c r="D24" s="92">
        <f>COUNTIFS(D$6:D$14,"L")+COUNTIFS(D$6:D$14,"LG")</f>
        <v>2</v>
      </c>
      <c r="E24" s="92">
        <f>COUNTIFS(E$6:E$14,"L")+COUNTIFS(E$6:E$14,"LG")</f>
        <v>2</v>
      </c>
      <c r="F24" s="803">
        <f>COUNTIFS(F$6:F$14,"L")+COUNTIFS(F$6:F$14,"LG")</f>
        <v>2</v>
      </c>
      <c r="G24" s="784">
        <f>COUNTIFS(G$6:G$14,"L")+COUNTIFS(G$6:G$14,"LG")</f>
        <v>5</v>
      </c>
      <c r="H24" s="785">
        <f>COUNTIFS(H$6:H$14,"L")+COUNTIFS(H$6:H$14,"LG")</f>
        <v>5</v>
      </c>
      <c r="I24" s="795">
        <f>COUNTIFS(I$6:I$14,"L")+COUNTIFS(I$6:I$14,"LG")</f>
        <v>1</v>
      </c>
      <c r="J24" s="92">
        <f>COUNTIFS(J$6:J$14,"L")+COUNTIFS(J$6:J$14,"LG")</f>
        <v>1</v>
      </c>
      <c r="K24" s="92">
        <f>COUNTIFS(K$6:K$14,"L")+COUNTIFS(K$6:K$14,"LG")</f>
        <v>2</v>
      </c>
      <c r="L24" s="92">
        <f>COUNTIFS(L$6:L$14,"L")+COUNTIFS(L$6:L$14,"LG")</f>
        <v>2</v>
      </c>
      <c r="M24" s="803">
        <f>COUNTIFS(M$6:M$14,"L")+COUNTIFS(M$6:M$14,"LG")</f>
        <v>2</v>
      </c>
      <c r="N24" s="784">
        <f>COUNTIFS(N$6:N$14,"L")+COUNTIFS(N$6:N$14,"LG")</f>
        <v>4</v>
      </c>
      <c r="O24" s="785">
        <f>COUNTIFS(O$6:O$14,"L")+COUNTIFS(O$6:O$14,"LG")</f>
        <v>4</v>
      </c>
      <c r="P24" s="795">
        <f>COUNTIFS(P$6:P$14,"L")+COUNTIFS(P$6:P$14,"LG")</f>
        <v>2</v>
      </c>
      <c r="Q24" s="92">
        <f>COUNTIFS(Q$6:Q$14,"L")+COUNTIFS(Q$6:Q$14,"LG")</f>
        <v>2</v>
      </c>
      <c r="R24" s="92">
        <f>COUNTIFS(R$6:R$14,"L")+COUNTIFS(R$6:R$14,"LG")</f>
        <v>1</v>
      </c>
      <c r="S24" s="92">
        <f>COUNTIFS(S$6:S$14,"L")+COUNTIFS(S$6:S$14,"LG")</f>
        <v>1</v>
      </c>
      <c r="T24" s="803">
        <f>COUNTIFS(T$6:T$14,"L")+COUNTIFS(T$6:T$14,"LG")</f>
        <v>1</v>
      </c>
      <c r="U24" s="784">
        <f>COUNTIFS(U$6:U$14,"L")+COUNTIFS(U$6:U$14,"LG")</f>
        <v>5</v>
      </c>
      <c r="V24" s="785">
        <f>COUNTIFS(V$6:V$14,"L")+COUNTIFS(V$6:V$14,"LG")</f>
        <v>5</v>
      </c>
      <c r="W24" s="795">
        <f>COUNTIFS(W$6:W$14,"L")+COUNTIFS(W$6:W$14,"LG")</f>
        <v>3</v>
      </c>
      <c r="X24" s="92">
        <f>COUNTIFS(X$6:X$14,"L")+COUNTIFS(X$6:X$14,"LG")</f>
        <v>3</v>
      </c>
      <c r="Y24" s="92">
        <f>COUNTIFS(Y$6:Y$14,"L")+COUNTIFS(Y$6:Y$14,"LG")</f>
        <v>2</v>
      </c>
      <c r="Z24" s="92">
        <f>COUNTIFS(Z$6:Z$14,"L")+COUNTIFS(Z$6:Z$14,"LG")</f>
        <v>2</v>
      </c>
      <c r="AA24" s="803">
        <f>COUNTIFS(AA$6:AA$14,"L")+COUNTIFS(AA$6:AA$14,"LG")</f>
        <v>2</v>
      </c>
      <c r="AB24" s="784">
        <f>COUNTIFS(AB$6:AB$14,"L")+COUNTIFS(AB$6:AB$14,"LG")</f>
        <v>5</v>
      </c>
      <c r="AC24" s="785">
        <f>COUNTIFS(AC$6:AC$14,"L")+COUNTIFS(AC$6:AC$14,"LG")</f>
        <v>5</v>
      </c>
      <c r="AD24" s="795">
        <f>COUNTIFS(AD$6:AD$14,"L")+COUNTIFS(AD$6:AD$14,"LG")</f>
        <v>2</v>
      </c>
      <c r="AE24" s="92">
        <f>COUNTIFS(AE$6:AE$14,"L")+COUNTIFS(AE$6:AE$14,"LG")</f>
        <v>2</v>
      </c>
      <c r="AF24" s="92">
        <f>COUNTIFS(AF$6:AF$14,"L")+COUNTIFS(AF$6:AF$14,"LG")</f>
        <v>2</v>
      </c>
      <c r="AG24" s="92">
        <f>COUNTIFS(AG$6:AG$14,"L")+COUNTIFS(AG$6:AG$14,"LG")</f>
        <v>2</v>
      </c>
      <c r="AH24" s="92">
        <f>COUNTIFS(AH$6:AH$14,"L")+COUNTIFS(AH$6:AH$14,"LG")</f>
        <v>2</v>
      </c>
    </row>
    <row r="25" spans="2:34" ht="12.6">
      <c r="C25" s="21" t="s">
        <v>94</v>
      </c>
      <c r="D25" s="180">
        <f>COUNTIFS(N$6:N$14,"MG")+COUNTIFS(N$6:N$14,"TG")+COUNTIFS(N$6:N$14,"LG")+COUNTIFS(N$6:N$14,"DG")</f>
        <v>1</v>
      </c>
      <c r="E25" s="180">
        <f>COUNTIFS(O$6:O$14,"MG")+COUNTIFS(O$6:O$14,"TG")+COUNTIFS(O$6:O$14,"LG")+COUNTIFS(O$6:O$14,"DG")</f>
        <v>1</v>
      </c>
      <c r="F25" s="804">
        <f>COUNTIFS(P$6:P$14,"MG")+COUNTIFS(P$6:P$14,"TG")+COUNTIFS(P$6:P$14,"LG")+COUNTIFS(P$6:P$14,"DG")</f>
        <v>1</v>
      </c>
      <c r="G25" s="786">
        <f>COUNTIFS(P$6:P$14,"MG")+COUNTIFS(P$6:P$14,"TG")+COUNTIFS(P$6:P$14,"LG")+COUNTIFS(P$6:P$14,"DG")</f>
        <v>1</v>
      </c>
      <c r="H25" s="787">
        <f>COUNTIFS(P$6:P$14,"MG")+COUNTIFS(P$6:P$14,"TG")+COUNTIFS(P$6:P$14,"LG")+COUNTIFS(P$6:P$14,"DG")</f>
        <v>1</v>
      </c>
      <c r="I25" s="796">
        <f>COUNTIFS(P$6:P$14,"MG")+COUNTIFS(P$6:P$14,"TG")+COUNTIFS(P$6:P$14,"LG")+COUNTIFS(P$6:P$14,"DG")</f>
        <v>1</v>
      </c>
      <c r="J25" s="180">
        <f>COUNTIFS(P$6:P$14,"MG")+COUNTIFS(P$6:P$14,"TG")+COUNTIFS(P$6:P$14,"LG")+COUNTIFS(P$6:P$14,"DG")</f>
        <v>1</v>
      </c>
      <c r="K25" s="180">
        <f>COUNTIFS(P$6:P$14,"MG")+COUNTIFS(P$6:P$14,"TG")+COUNTIFS(P$6:P$14,"LG")+COUNTIFS(P$6:P$14,"DG")</f>
        <v>1</v>
      </c>
      <c r="L25" s="180">
        <f>COUNTIFS(P$6:P$14,"MG")+COUNTIFS(P$6:P$14,"TG")+COUNTIFS(P$6:P$14,"LG")+COUNTIFS(P$6:P$14,"DG")</f>
        <v>1</v>
      </c>
      <c r="M25" s="804">
        <f>COUNTIFS(P$6:P$14,"MG")+COUNTIFS(P$6:P$14,"TG")+COUNTIFS(P$6:P$14,"LG")+COUNTIFS(P$6:P$14,"DG")</f>
        <v>1</v>
      </c>
      <c r="N25" s="786">
        <f>COUNTIFS(P$6:P$14,"MG")+COUNTIFS(P$6:P$14,"TG")+COUNTIFS(P$6:P$14,"LG")+COUNTIFS(P$6:P$14,"DG")</f>
        <v>1</v>
      </c>
      <c r="O25" s="787">
        <f>COUNTIFS(P$6:P$14,"MG")+COUNTIFS(P$6:P$14,"TG")+COUNTIFS(P$6:P$14,"LG")+COUNTIFS(P$6:P$14,"DG")</f>
        <v>1</v>
      </c>
      <c r="P25" s="796">
        <f>COUNTIFS(P$6:P$14,"MG")+COUNTIFS(P$6:P$14,"TG")+COUNTIFS(P$6:P$14,"LG")+COUNTIFS(P$6:P$14,"DG")</f>
        <v>1</v>
      </c>
      <c r="Q25" s="180">
        <f>COUNTIFS(R$6:R$14,"MG")+COUNTIFS(R$6:R$14,"TG")+COUNTIFS(R$6:R$14,"LG")+COUNTIFS(R$6:R$14,"DG")</f>
        <v>1</v>
      </c>
      <c r="R25" s="180">
        <f>COUNTIFS(R$6:R$14,"MG")+COUNTIFS(R$6:R$14,"TG")+COUNTIFS(R$6:R$14,"LG")+COUNTIFS(R$6:R$14,"DG")</f>
        <v>1</v>
      </c>
      <c r="S25" s="180">
        <f>COUNTIFS(S$6:S$14,"MG")+COUNTIFS(S$6:S$14,"TG")+COUNTIFS(S$6:S$14,"LG")+COUNTIFS(S$6:S$14,"DG")</f>
        <v>1</v>
      </c>
      <c r="T25" s="804">
        <f>COUNTIFS(U$6:U$14,"MG")+COUNTIFS(U$6:U$14,"TG")+COUNTIFS(U$6:U$14,"LG")+COUNTIFS(U$6:U$14,"DG")</f>
        <v>1</v>
      </c>
      <c r="U25" s="786">
        <f>COUNTIFS(U$6:U$14,"MG")+COUNTIFS(U$6:U$14,"TG")+COUNTIFS(U$6:U$14,"LG")+COUNTIFS(U$6:U$14,"DG")</f>
        <v>1</v>
      </c>
      <c r="V25" s="787">
        <f>COUNTIFS(V$6:V$14,"MG")+COUNTIFS(V$6:V$14,"TG")+COUNTIFS(V$6:V$14,"LG")+COUNTIFS(V$6:V$14,"DG")</f>
        <v>1</v>
      </c>
      <c r="W25" s="796">
        <f>COUNTIFS(W$6:W$14,"MG")+COUNTIFS(W$6:W$14,"TG")+COUNTIFS(W$6:W$14,"LG")+COUNTIFS(W$6:W$14,"DG")</f>
        <v>1</v>
      </c>
      <c r="X25" s="180">
        <f>COUNTIFS(Y$6:Y$14,"MG")+COUNTIFS(Y$6:Y$14,"TG")+COUNTIFS(Y$6:Y$14,"LG")+COUNTIFS(Y$6:Y$14,"DG")</f>
        <v>1</v>
      </c>
      <c r="Y25" s="180">
        <f>COUNTIFS(Y$6:Y$14,"MG")+COUNTIFS(Y$6:Y$14,"TG")+COUNTIFS(Y$6:Y$14,"LG")+COUNTIFS(Y$6:Y$14,"DG")</f>
        <v>1</v>
      </c>
      <c r="Z25" s="180">
        <f>COUNTIFS(Z$6:Z$14,"MG")+COUNTIFS(Z$6:Z$14,"TG")+COUNTIFS(Z$6:Z$14,"LG")+COUNTIFS(Z$6:Z$14,"DG")</f>
        <v>1</v>
      </c>
      <c r="AA25" s="804">
        <f>COUNTIFS(AB$6:AB$14,"MG")+COUNTIFS(AB$6:AB$14,"TG")+COUNTIFS(AB$6:AB$14,"LG")+COUNTIFS(AB$6:AB$14,"DG")</f>
        <v>1</v>
      </c>
      <c r="AB25" s="786">
        <f>COUNTIFS(AB$6:AB$14,"MG")+COUNTIFS(AB$6:AB$14,"TG")+COUNTIFS(AB$6:AB$14,"LG")+COUNTIFS(AB$6:AB$14,"DG")</f>
        <v>1</v>
      </c>
      <c r="AC25" s="787">
        <f>COUNTIFS(AC$6:AC$14,"MG")+COUNTIFS(AC$6:AC$14,"TG")+COUNTIFS(AC$6:AC$14,"LG")+COUNTIFS(AC$6:AC$14,"DG")</f>
        <v>1</v>
      </c>
      <c r="AD25" s="796">
        <f>COUNTIFS(AE$6:AE$14,"MG")+COUNTIFS(AE$6:AE$14,"TG")+COUNTIFS(AE$6:AE$14,"LG")+COUNTIFS(AE$6:AE$14,"DG")</f>
        <v>1</v>
      </c>
      <c r="AE25" s="180">
        <f>COUNTIFS(AE$6:AE$14,"MG")+COUNTIFS(AE$6:AE$14,"TG")+COUNTIFS(AE$6:AE$14,"LG")+COUNTIFS(AE$6:AE$14,"DG")</f>
        <v>1</v>
      </c>
      <c r="AF25" s="180">
        <f>COUNTIFS(AF$6:AF$14,"MG")+COUNTIFS(AF$6:AF$14,"TG")+COUNTIFS(AF$6:AF$14,"LG")+COUNTIFS(AF$6:AF$14,"DG")</f>
        <v>1</v>
      </c>
      <c r="AG25" s="180">
        <f>COUNTIFS(AH$6:AH$14,"MG")+COUNTIFS(AH$6:AH$14,"TG")+COUNTIFS(AH$6:AH$14,"LG")+COUNTIFS(AH$6:AH$14,"DG")</f>
        <v>1</v>
      </c>
      <c r="AH25" s="180">
        <f>COUNTIFS(AH$6:AH$14,"MG")+COUNTIFS(AH$6:AH$14,"TG")+COUNTIFS(AH$6:AH$14,"LG")+COUNTIFS(AH$6:AH$14,"DG")</f>
        <v>1</v>
      </c>
    </row>
    <row r="26" spans="2:34" ht="12.6">
      <c r="C26" s="21" t="s">
        <v>4</v>
      </c>
      <c r="D26" s="94">
        <f t="shared" ref="D26:AH26" si="2">COUNTIFS(D$6:D$14,"V")</f>
        <v>0</v>
      </c>
      <c r="E26" s="94">
        <f t="shared" si="2"/>
        <v>0</v>
      </c>
      <c r="F26" s="805">
        <f t="shared" si="2"/>
        <v>0</v>
      </c>
      <c r="G26" s="788">
        <f t="shared" si="2"/>
        <v>0</v>
      </c>
      <c r="H26" s="789">
        <f t="shared" si="2"/>
        <v>0</v>
      </c>
      <c r="I26" s="797">
        <f t="shared" si="2"/>
        <v>0</v>
      </c>
      <c r="J26" s="94">
        <f t="shared" si="2"/>
        <v>0</v>
      </c>
      <c r="K26" s="94">
        <f t="shared" si="2"/>
        <v>0</v>
      </c>
      <c r="L26" s="94">
        <f t="shared" si="2"/>
        <v>0</v>
      </c>
      <c r="M26" s="805">
        <f t="shared" si="2"/>
        <v>0</v>
      </c>
      <c r="N26" s="788">
        <f t="shared" si="2"/>
        <v>0</v>
      </c>
      <c r="O26" s="789">
        <f t="shared" si="2"/>
        <v>0</v>
      </c>
      <c r="P26" s="797">
        <f t="shared" si="2"/>
        <v>0</v>
      </c>
      <c r="Q26" s="94">
        <f t="shared" si="2"/>
        <v>0</v>
      </c>
      <c r="R26" s="94">
        <f t="shared" si="2"/>
        <v>0</v>
      </c>
      <c r="S26" s="94">
        <f t="shared" si="2"/>
        <v>0</v>
      </c>
      <c r="T26" s="805">
        <f t="shared" si="2"/>
        <v>0</v>
      </c>
      <c r="U26" s="788">
        <f t="shared" si="2"/>
        <v>0</v>
      </c>
      <c r="V26" s="789">
        <f t="shared" si="2"/>
        <v>0</v>
      </c>
      <c r="W26" s="797">
        <f t="shared" si="2"/>
        <v>0</v>
      </c>
      <c r="X26" s="94">
        <f t="shared" si="2"/>
        <v>0</v>
      </c>
      <c r="Y26" s="94">
        <f t="shared" si="2"/>
        <v>0</v>
      </c>
      <c r="Z26" s="94">
        <f t="shared" si="2"/>
        <v>0</v>
      </c>
      <c r="AA26" s="805">
        <f t="shared" si="2"/>
        <v>0</v>
      </c>
      <c r="AB26" s="788">
        <f t="shared" si="2"/>
        <v>0</v>
      </c>
      <c r="AC26" s="789">
        <f t="shared" si="2"/>
        <v>0</v>
      </c>
      <c r="AD26" s="797">
        <f t="shared" si="2"/>
        <v>0</v>
      </c>
      <c r="AE26" s="94">
        <f t="shared" si="2"/>
        <v>0</v>
      </c>
      <c r="AF26" s="94">
        <f t="shared" si="2"/>
        <v>0</v>
      </c>
      <c r="AG26" s="94">
        <f t="shared" si="2"/>
        <v>0</v>
      </c>
      <c r="AH26" s="94">
        <f t="shared" si="2"/>
        <v>0</v>
      </c>
    </row>
    <row r="27" spans="2:34" ht="12.6"/>
    <row r="28" spans="2:34" ht="12.6"/>
    <row r="29" spans="2:34" ht="12.6"/>
    <row r="30" spans="2:34" ht="12.6"/>
    <row r="31" spans="2:34" ht="12.6">
      <c r="D31"/>
      <c r="E31" s="740"/>
      <c r="F31" s="740"/>
    </row>
    <row r="32" spans="2:34" ht="12.6">
      <c r="D32"/>
      <c r="E32" s="740"/>
      <c r="F32" s="740"/>
    </row>
    <row r="33" spans="2:11" ht="12.6">
      <c r="D33"/>
      <c r="E33" s="740"/>
      <c r="F33" s="740"/>
    </row>
    <row r="34" spans="2:11" ht="12.6">
      <c r="D34"/>
      <c r="E34" s="740"/>
      <c r="F34" s="740"/>
    </row>
    <row r="35" spans="2:11" s="10" customFormat="1" ht="12.6">
      <c r="B35"/>
      <c r="E35" s="740"/>
      <c r="F35" s="740"/>
      <c r="J35"/>
      <c r="K35"/>
    </row>
    <row r="36" spans="2:11" s="10" customFormat="1" ht="12.6">
      <c r="B36"/>
      <c r="E36" s="740"/>
      <c r="F36" s="740"/>
      <c r="J36"/>
      <c r="K36"/>
    </row>
    <row r="37" spans="2:11" s="10" customFormat="1" ht="12.6">
      <c r="B37"/>
      <c r="E37" s="740"/>
      <c r="F37" s="740"/>
      <c r="J37"/>
      <c r="K37"/>
    </row>
    <row r="38" spans="2:11" s="10" customFormat="1" ht="12.6">
      <c r="B38"/>
      <c r="E38" s="740"/>
      <c r="F38" s="740"/>
      <c r="J38"/>
      <c r="K38"/>
    </row>
    <row r="39" spans="2:11" s="10" customFormat="1" ht="12.6">
      <c r="B39"/>
      <c r="E39" s="98"/>
      <c r="F39"/>
      <c r="J39"/>
      <c r="K39"/>
    </row>
    <row r="40" spans="2:11" s="10" customFormat="1" ht="12.6">
      <c r="B40"/>
      <c r="E40" s="98"/>
      <c r="F40"/>
      <c r="J40"/>
      <c r="K40"/>
    </row>
    <row r="41" spans="2:11" s="10" customFormat="1" ht="12.6">
      <c r="B41"/>
      <c r="E41" s="741"/>
      <c r="F41" s="741"/>
      <c r="J41"/>
      <c r="K41"/>
    </row>
    <row r="42" spans="2:11" s="10" customFormat="1" ht="12.6">
      <c r="B42"/>
      <c r="E42" s="741"/>
      <c r="F42" s="741"/>
      <c r="J42"/>
      <c r="K42"/>
    </row>
    <row r="43" spans="2:11" s="10" customFormat="1" ht="12.6">
      <c r="B43"/>
      <c r="E43" s="741"/>
      <c r="F43" s="741"/>
      <c r="J43"/>
      <c r="K43"/>
    </row>
    <row r="44" spans="2:11" s="10" customFormat="1" ht="12.6">
      <c r="B44"/>
      <c r="E44" s="741"/>
      <c r="F44" s="741"/>
      <c r="J44"/>
      <c r="K44"/>
    </row>
    <row r="45" spans="2:11" s="10" customFormat="1" ht="12.6">
      <c r="B45"/>
      <c r="E45" s="741"/>
      <c r="F45" s="741"/>
      <c r="J45"/>
      <c r="K45"/>
    </row>
    <row r="46" spans="2:1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bottomRight" activeCell="P10" sqref="P10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6" width="4.28515625" style="10" customWidth="1"/>
    <col min="7" max="33" width="4.28515625" customWidth="1"/>
    <col min="34" max="34" width="9.28515625" bestFit="1" customWidth="1"/>
    <col min="35" max="38" width="9.28515625"/>
  </cols>
  <sheetData>
    <row r="1" spans="2:33" ht="21" customHeight="1">
      <c r="C1" s="961"/>
      <c r="D1" s="962"/>
      <c r="E1" s="961"/>
      <c r="F1" s="961"/>
      <c r="G1" s="963"/>
      <c r="H1" s="963"/>
      <c r="I1" s="963"/>
      <c r="J1" s="963"/>
      <c r="K1" s="963"/>
      <c r="L1" s="963"/>
    </row>
    <row r="2" spans="2:33" ht="6" customHeight="1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>
      <c r="B4" s="1125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623">
        <v>15</v>
      </c>
      <c r="S5" s="504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623">
        <v>22</v>
      </c>
      <c r="Z5" s="504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57" t="s">
        <v>6</v>
      </c>
      <c r="K6" s="569" t="s">
        <v>7</v>
      </c>
      <c r="L6" s="699" t="s">
        <v>7</v>
      </c>
      <c r="M6" s="953" t="s">
        <v>8</v>
      </c>
      <c r="N6" s="948" t="s">
        <v>8</v>
      </c>
      <c r="O6" s="948" t="s">
        <v>8</v>
      </c>
      <c r="P6" s="948" t="s">
        <v>8</v>
      </c>
      <c r="Q6" s="949" t="s">
        <v>8</v>
      </c>
      <c r="R6" s="964" t="s">
        <v>53</v>
      </c>
      <c r="S6" s="1075" t="s">
        <v>53</v>
      </c>
      <c r="T6" s="649" t="s">
        <v>7</v>
      </c>
      <c r="U6" s="638" t="s">
        <v>7</v>
      </c>
      <c r="V6" s="638" t="s">
        <v>8</v>
      </c>
      <c r="W6" s="649" t="s">
        <v>8</v>
      </c>
      <c r="X6" s="639" t="s">
        <v>8</v>
      </c>
      <c r="Y6" s="580" t="s">
        <v>7</v>
      </c>
      <c r="Z6" s="204" t="s">
        <v>7</v>
      </c>
      <c r="AA6" s="638" t="s">
        <v>8</v>
      </c>
      <c r="AB6" s="638" t="s">
        <v>8</v>
      </c>
      <c r="AC6" s="663" t="s">
        <v>7</v>
      </c>
      <c r="AD6" s="663" t="s">
        <v>7</v>
      </c>
      <c r="AE6" s="649" t="s">
        <v>7</v>
      </c>
      <c r="AF6" s="569" t="s">
        <v>8</v>
      </c>
      <c r="AG6" s="205" t="s">
        <v>8</v>
      </c>
    </row>
    <row r="7" spans="2:33" ht="15" customHeight="1">
      <c r="B7" s="244" t="s">
        <v>73</v>
      </c>
      <c r="C7" s="421" t="s">
        <v>18</v>
      </c>
      <c r="D7" s="1070" t="s">
        <v>23</v>
      </c>
      <c r="E7" s="1053" t="s">
        <v>23</v>
      </c>
      <c r="F7" s="1069" t="s">
        <v>16</v>
      </c>
      <c r="G7" s="956" t="s">
        <v>16</v>
      </c>
      <c r="H7" s="958" t="s">
        <v>16</v>
      </c>
      <c r="I7" s="958" t="s">
        <v>16</v>
      </c>
      <c r="J7" s="956" t="s">
        <v>16</v>
      </c>
      <c r="K7" s="964" t="s">
        <v>53</v>
      </c>
      <c r="L7" s="699" t="s">
        <v>53</v>
      </c>
      <c r="M7" s="226" t="s">
        <v>7</v>
      </c>
      <c r="N7" s="226" t="s">
        <v>7</v>
      </c>
      <c r="O7" s="948" t="s">
        <v>8</v>
      </c>
      <c r="P7" s="948" t="s">
        <v>8</v>
      </c>
      <c r="Q7" s="949" t="s">
        <v>8</v>
      </c>
      <c r="R7" s="566" t="s">
        <v>7</v>
      </c>
      <c r="S7" s="576" t="s">
        <v>7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>
      <c r="B8" s="244" t="s">
        <v>100</v>
      </c>
      <c r="C8" s="421" t="s">
        <v>21</v>
      </c>
      <c r="D8" s="767" t="s">
        <v>6</v>
      </c>
      <c r="E8" s="931" t="s">
        <v>6</v>
      </c>
      <c r="F8" s="563" t="s">
        <v>7</v>
      </c>
      <c r="G8" s="563" t="s">
        <v>7</v>
      </c>
      <c r="H8" s="604" t="s">
        <v>8</v>
      </c>
      <c r="I8" s="604" t="s">
        <v>8</v>
      </c>
      <c r="J8" s="604" t="s">
        <v>8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569" t="s">
        <v>8</v>
      </c>
      <c r="S8" s="205" t="s">
        <v>8</v>
      </c>
      <c r="T8" s="212" t="s">
        <v>14</v>
      </c>
      <c r="U8" s="212" t="s">
        <v>14</v>
      </c>
      <c r="V8" s="630" t="s">
        <v>14</v>
      </c>
      <c r="W8" s="630" t="s">
        <v>14</v>
      </c>
      <c r="X8" s="276" t="s">
        <v>53</v>
      </c>
      <c r="Y8" s="580" t="s">
        <v>7</v>
      </c>
      <c r="Z8" s="204" t="s">
        <v>7</v>
      </c>
      <c r="AA8" s="1004" t="s">
        <v>8</v>
      </c>
      <c r="AB8" s="1004" t="s">
        <v>8</v>
      </c>
      <c r="AC8" s="1004" t="s">
        <v>8</v>
      </c>
      <c r="AD8" s="1004" t="s">
        <v>8</v>
      </c>
      <c r="AE8" s="1004" t="s">
        <v>8</v>
      </c>
      <c r="AF8" s="624" t="s">
        <v>53</v>
      </c>
      <c r="AG8" s="739" t="s">
        <v>53</v>
      </c>
    </row>
    <row r="9" spans="2:33" ht="15" customHeight="1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73" t="s">
        <v>8</v>
      </c>
      <c r="H9" s="647" t="s">
        <v>7</v>
      </c>
      <c r="I9" s="647" t="s">
        <v>7</v>
      </c>
      <c r="J9" s="647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47" t="s">
        <v>14</v>
      </c>
      <c r="P9" s="647" t="s">
        <v>14</v>
      </c>
      <c r="Q9" s="1076" t="s">
        <v>53</v>
      </c>
      <c r="R9" s="693" t="s">
        <v>7</v>
      </c>
      <c r="S9" s="694" t="s">
        <v>7</v>
      </c>
      <c r="T9" s="678" t="s">
        <v>8</v>
      </c>
      <c r="U9" s="226" t="s">
        <v>8</v>
      </c>
      <c r="V9" s="397" t="s">
        <v>8</v>
      </c>
      <c r="W9" s="646" t="s">
        <v>8</v>
      </c>
      <c r="X9" s="273" t="s">
        <v>8</v>
      </c>
      <c r="Y9" s="583" t="s">
        <v>6</v>
      </c>
      <c r="Z9" s="584" t="s">
        <v>6</v>
      </c>
      <c r="AA9" s="397" t="s">
        <v>7</v>
      </c>
      <c r="AB9" s="397" t="s">
        <v>7</v>
      </c>
      <c r="AC9" s="647" t="s">
        <v>8</v>
      </c>
      <c r="AD9" s="647" t="s">
        <v>8</v>
      </c>
      <c r="AE9" s="646" t="s">
        <v>8</v>
      </c>
      <c r="AF9" s="567" t="s">
        <v>7</v>
      </c>
      <c r="AG9" s="764" t="s">
        <v>7</v>
      </c>
    </row>
    <row r="10" spans="2:33" ht="17.25" customHeight="1">
      <c r="B10" s="242" t="s">
        <v>90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597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970" t="s">
        <v>19</v>
      </c>
      <c r="N10" s="666" t="s">
        <v>7</v>
      </c>
      <c r="O10" s="924" t="s">
        <v>7</v>
      </c>
      <c r="P10" s="727" t="s">
        <v>53</v>
      </c>
      <c r="Q10" s="666" t="s">
        <v>14</v>
      </c>
      <c r="R10" s="695" t="s">
        <v>14</v>
      </c>
      <c r="S10" s="696" t="s">
        <v>14</v>
      </c>
      <c r="T10" s="1072" t="s">
        <v>19</v>
      </c>
      <c r="U10" s="1073" t="s">
        <v>19</v>
      </c>
      <c r="V10" s="1074" t="s">
        <v>4</v>
      </c>
      <c r="W10" s="587" t="s">
        <v>53</v>
      </c>
      <c r="X10" s="478" t="s">
        <v>7</v>
      </c>
      <c r="Y10" s="580" t="s">
        <v>7</v>
      </c>
      <c r="Z10" s="204" t="s">
        <v>7</v>
      </c>
      <c r="AA10" s="907" t="s">
        <v>4</v>
      </c>
      <c r="AB10" s="826" t="s">
        <v>4</v>
      </c>
      <c r="AC10" s="826" t="s">
        <v>4</v>
      </c>
      <c r="AD10" s="826" t="s">
        <v>4</v>
      </c>
      <c r="AE10" s="826" t="s">
        <v>4</v>
      </c>
      <c r="AF10" s="580" t="s">
        <v>7</v>
      </c>
      <c r="AG10" s="765" t="s">
        <v>7</v>
      </c>
    </row>
    <row r="11" spans="2:33" ht="16.5" customHeight="1">
      <c r="B11" s="422" t="s">
        <v>91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761" t="s">
        <v>4</v>
      </c>
      <c r="K11" s="761" t="s">
        <v>4</v>
      </c>
      <c r="L11" s="761" t="s">
        <v>4</v>
      </c>
      <c r="M11" s="761" t="s">
        <v>4</v>
      </c>
      <c r="N11" s="761" t="s">
        <v>4</v>
      </c>
      <c r="O11" s="826" t="s">
        <v>4</v>
      </c>
      <c r="P11" s="1082" t="s">
        <v>7</v>
      </c>
      <c r="Q11" s="1081" t="s">
        <v>7</v>
      </c>
      <c r="R11" s="566" t="s">
        <v>7</v>
      </c>
      <c r="S11" s="576" t="s">
        <v>7</v>
      </c>
      <c r="T11" s="716" t="s">
        <v>14</v>
      </c>
      <c r="U11" s="660" t="s">
        <v>14</v>
      </c>
      <c r="V11" s="660" t="s">
        <v>14</v>
      </c>
      <c r="W11" s="709" t="s">
        <v>19</v>
      </c>
      <c r="X11" s="723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>
      <c r="B12" s="244" t="s">
        <v>92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5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7" t="s">
        <v>7</v>
      </c>
      <c r="S12" s="698" t="s">
        <v>7</v>
      </c>
      <c r="T12" s="932" t="s">
        <v>53</v>
      </c>
      <c r="U12" s="711" t="s">
        <v>53</v>
      </c>
      <c r="V12" s="711" t="s">
        <v>53</v>
      </c>
      <c r="W12" s="709" t="s">
        <v>14</v>
      </c>
      <c r="X12" s="723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1000" t="s">
        <v>19</v>
      </c>
      <c r="AE12" s="544" t="s">
        <v>14</v>
      </c>
      <c r="AF12" s="569" t="s">
        <v>14</v>
      </c>
      <c r="AG12" s="763" t="s">
        <v>14</v>
      </c>
    </row>
    <row r="13" spans="2:33" ht="15" customHeight="1">
      <c r="B13" s="246" t="s">
        <v>93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969" t="s">
        <v>14</v>
      </c>
      <c r="M13" s="964" t="s">
        <v>53</v>
      </c>
      <c r="N13" s="964" t="s">
        <v>53</v>
      </c>
      <c r="O13" s="964" t="s">
        <v>53</v>
      </c>
      <c r="P13" s="674" t="s">
        <v>14</v>
      </c>
      <c r="Q13" s="745" t="s">
        <v>14</v>
      </c>
      <c r="R13" s="1077" t="s">
        <v>19</v>
      </c>
      <c r="S13" s="1078" t="s">
        <v>19</v>
      </c>
      <c r="T13" s="660" t="s">
        <v>7</v>
      </c>
      <c r="U13" s="660" t="s">
        <v>7</v>
      </c>
      <c r="V13" s="712" t="s">
        <v>19</v>
      </c>
      <c r="W13" s="660" t="s">
        <v>7</v>
      </c>
      <c r="X13" s="72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1000" t="s">
        <v>19</v>
      </c>
      <c r="AF13" s="585" t="s">
        <v>7</v>
      </c>
      <c r="AG13" s="766" t="s">
        <v>7</v>
      </c>
    </row>
    <row r="14" spans="2:33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>
      <c r="B15" s="4"/>
      <c r="H15" s="68"/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52" t="s">
        <v>38</v>
      </c>
      <c r="D18" s="774">
        <f t="shared" ref="D18:AC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5</v>
      </c>
      <c r="K18" s="774">
        <f t="shared" si="0"/>
        <v>4</v>
      </c>
      <c r="L18" s="775">
        <f t="shared" si="0"/>
        <v>4</v>
      </c>
      <c r="M18" s="790">
        <f t="shared" si="0"/>
        <v>6</v>
      </c>
      <c r="N18" s="53">
        <f t="shared" si="0"/>
        <v>5</v>
      </c>
      <c r="O18" s="53">
        <f t="shared" si="0"/>
        <v>5</v>
      </c>
      <c r="P18" s="53">
        <f t="shared" si="0"/>
        <v>6</v>
      </c>
      <c r="Q18" s="798">
        <f t="shared" si="0"/>
        <v>6</v>
      </c>
      <c r="R18" s="774">
        <f t="shared" si="0"/>
        <v>4</v>
      </c>
      <c r="S18" s="775">
        <f t="shared" si="0"/>
        <v>4</v>
      </c>
      <c r="T18" s="790">
        <f t="shared" si="0"/>
        <v>6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798">
        <f t="shared" si="0"/>
        <v>6</v>
      </c>
      <c r="Y18" s="774">
        <f t="shared" si="0"/>
        <v>4</v>
      </c>
      <c r="Z18" s="775">
        <f t="shared" si="0"/>
        <v>4</v>
      </c>
      <c r="AA18" s="790">
        <f t="shared" si="0"/>
        <v>5</v>
      </c>
      <c r="AB18" s="53">
        <f t="shared" si="0"/>
        <v>5</v>
      </c>
      <c r="AC18" s="53">
        <f t="shared" si="0"/>
        <v>5</v>
      </c>
      <c r="AD18" s="53">
        <f t="shared" ref="AD18:AF18" si="1">SUM(AD19:AD22)</f>
        <v>6</v>
      </c>
      <c r="AE18" s="798">
        <f t="shared" si="1"/>
        <v>6</v>
      </c>
      <c r="AF18" s="774">
        <f t="shared" si="1"/>
        <v>4</v>
      </c>
      <c r="AG18" s="775">
        <f t="shared" ref="AG18" si="2">SUM(AG19:AG22)</f>
        <v>4</v>
      </c>
    </row>
    <row r="19" spans="2:33" ht="12.75" customHeight="1">
      <c r="B19" s="4"/>
      <c r="C19" s="52" t="s">
        <v>8</v>
      </c>
      <c r="D19" s="776">
        <f t="shared" ref="D19:AG19" si="3">COUNTIFS(D$6:D$13,"M")+COUNTIFS(D$6:D$13,"MG")</f>
        <v>1</v>
      </c>
      <c r="E19" s="777">
        <f t="shared" ref="E19:J19" si="4">COUNTIFS(E$6:E$13,"M")+COUNTIFS(E$6:E$13,"MG")</f>
        <v>1</v>
      </c>
      <c r="F19" s="791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799">
        <f t="shared" si="4"/>
        <v>2</v>
      </c>
      <c r="K19" s="776">
        <f t="shared" si="3"/>
        <v>1</v>
      </c>
      <c r="L19" s="777">
        <f t="shared" si="3"/>
        <v>1</v>
      </c>
      <c r="M19" s="791">
        <f t="shared" si="3"/>
        <v>2</v>
      </c>
      <c r="N19" s="81">
        <f t="shared" si="3"/>
        <v>2</v>
      </c>
      <c r="O19" s="81">
        <f t="shared" si="3"/>
        <v>2</v>
      </c>
      <c r="P19" s="81">
        <f t="shared" si="3"/>
        <v>2</v>
      </c>
      <c r="Q19" s="799">
        <f t="shared" si="3"/>
        <v>2</v>
      </c>
      <c r="R19" s="776">
        <f t="shared" si="3"/>
        <v>1</v>
      </c>
      <c r="S19" s="777">
        <f t="shared" si="3"/>
        <v>1</v>
      </c>
      <c r="T19" s="791">
        <f t="shared" si="3"/>
        <v>2</v>
      </c>
      <c r="U19" s="81">
        <f t="shared" si="3"/>
        <v>2</v>
      </c>
      <c r="V19" s="81">
        <f t="shared" si="3"/>
        <v>2</v>
      </c>
      <c r="W19" s="81">
        <f t="shared" si="3"/>
        <v>2</v>
      </c>
      <c r="X19" s="799">
        <f t="shared" si="3"/>
        <v>2</v>
      </c>
      <c r="Y19" s="776">
        <f t="shared" si="3"/>
        <v>1</v>
      </c>
      <c r="Z19" s="777">
        <f t="shared" si="3"/>
        <v>1</v>
      </c>
      <c r="AA19" s="79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799">
        <f t="shared" si="3"/>
        <v>2</v>
      </c>
      <c r="AF19" s="776">
        <f t="shared" si="3"/>
        <v>1</v>
      </c>
      <c r="AG19" s="777">
        <f t="shared" si="3"/>
        <v>1</v>
      </c>
    </row>
    <row r="20" spans="2:33" ht="12.75" customHeight="1">
      <c r="B20" s="4"/>
      <c r="C20" s="52" t="s">
        <v>14</v>
      </c>
      <c r="D20" s="778">
        <f t="shared" ref="D20:AG20" si="5">COUNTIFS(D$6:D$13,"T")+COUNTIFS(D$6:D$13,"TG")</f>
        <v>1</v>
      </c>
      <c r="E20" s="779">
        <f t="shared" ref="E20:J20" si="6">COUNTIFS(E$6:E$13,"T")+COUNTIFS(E$6:E$13,"TG")</f>
        <v>1</v>
      </c>
      <c r="F20" s="792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0">
        <f t="shared" si="6"/>
        <v>1</v>
      </c>
      <c r="K20" s="778">
        <f t="shared" si="5"/>
        <v>1</v>
      </c>
      <c r="L20" s="779">
        <f t="shared" si="5"/>
        <v>1</v>
      </c>
      <c r="M20" s="792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0">
        <f t="shared" si="5"/>
        <v>2</v>
      </c>
      <c r="R20" s="778">
        <f t="shared" si="5"/>
        <v>1</v>
      </c>
      <c r="S20" s="779">
        <f t="shared" si="5"/>
        <v>1</v>
      </c>
      <c r="T20" s="792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0">
        <f t="shared" si="5"/>
        <v>2</v>
      </c>
      <c r="Y20" s="778">
        <f t="shared" si="5"/>
        <v>1</v>
      </c>
      <c r="Z20" s="779">
        <f t="shared" si="5"/>
        <v>1</v>
      </c>
      <c r="AA20" s="792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800">
        <f t="shared" si="5"/>
        <v>2</v>
      </c>
      <c r="AF20" s="778">
        <f t="shared" si="5"/>
        <v>1</v>
      </c>
      <c r="AG20" s="779">
        <f t="shared" si="5"/>
        <v>1</v>
      </c>
    </row>
    <row r="21" spans="2:33" ht="12" customHeight="1">
      <c r="C21" s="52" t="s">
        <v>19</v>
      </c>
      <c r="D21" s="780">
        <f t="shared" ref="D21:AG21" si="7">COUNTIFS(D$6:D$13,"N")+COUNTIFS(D$6:D$13,"NG")</f>
        <v>1</v>
      </c>
      <c r="E21" s="781">
        <f t="shared" ref="E21:J21" si="8">COUNTIFS(E$6:E$13,"N")+COUNTIFS(E$6:E$13,"NG")</f>
        <v>1</v>
      </c>
      <c r="F21" s="793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1">
        <f t="shared" si="8"/>
        <v>1</v>
      </c>
      <c r="K21" s="780">
        <f t="shared" si="7"/>
        <v>1</v>
      </c>
      <c r="L21" s="781">
        <f t="shared" si="7"/>
        <v>1</v>
      </c>
      <c r="M21" s="793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801">
        <f t="shared" si="7"/>
        <v>1</v>
      </c>
      <c r="R21" s="780">
        <f t="shared" si="7"/>
        <v>1</v>
      </c>
      <c r="S21" s="781">
        <f t="shared" si="7"/>
        <v>1</v>
      </c>
      <c r="T21" s="793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1">
        <f t="shared" si="7"/>
        <v>1</v>
      </c>
      <c r="Y21" s="780">
        <f t="shared" si="7"/>
        <v>1</v>
      </c>
      <c r="Z21" s="781">
        <f t="shared" si="7"/>
        <v>1</v>
      </c>
      <c r="AA21" s="793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1">
        <f t="shared" si="7"/>
        <v>1</v>
      </c>
      <c r="AF21" s="780">
        <f t="shared" si="7"/>
        <v>1</v>
      </c>
      <c r="AG21" s="781">
        <f t="shared" si="7"/>
        <v>1</v>
      </c>
    </row>
    <row r="22" spans="2:33" ht="15" customHeight="1">
      <c r="C22" s="52" t="s">
        <v>6</v>
      </c>
      <c r="D22" s="782">
        <f t="shared" ref="D22:AG22" si="9">COUNTIFS(D$6:D$13,"D")+COUNTIFS(D$6:D$13,"DG")</f>
        <v>1</v>
      </c>
      <c r="E22" s="783">
        <f t="shared" ref="E22:J22" si="10">COUNTIFS(E$6:E$13,"D")+COUNTIFS(E$6:E$13,"DG")</f>
        <v>1</v>
      </c>
      <c r="F22" s="794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2">
        <f t="shared" si="10"/>
        <v>1</v>
      </c>
      <c r="K22" s="782">
        <f t="shared" si="9"/>
        <v>1</v>
      </c>
      <c r="L22" s="783">
        <f t="shared" si="9"/>
        <v>1</v>
      </c>
      <c r="M22" s="794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2">
        <f t="shared" si="9"/>
        <v>1</v>
      </c>
      <c r="R22" s="782">
        <f t="shared" si="9"/>
        <v>1</v>
      </c>
      <c r="S22" s="783">
        <f t="shared" si="9"/>
        <v>1</v>
      </c>
      <c r="T22" s="794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2">
        <f t="shared" si="9"/>
        <v>1</v>
      </c>
      <c r="Y22" s="782">
        <f t="shared" si="9"/>
        <v>1</v>
      </c>
      <c r="Z22" s="783">
        <f t="shared" si="9"/>
        <v>1</v>
      </c>
      <c r="AA22" s="794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2">
        <f t="shared" si="9"/>
        <v>1</v>
      </c>
      <c r="AF22" s="782">
        <f t="shared" si="9"/>
        <v>1</v>
      </c>
      <c r="AG22" s="783">
        <f t="shared" si="9"/>
        <v>1</v>
      </c>
    </row>
    <row r="23" spans="2:33" ht="14.25" customHeight="1">
      <c r="C23" s="52" t="s">
        <v>7</v>
      </c>
      <c r="D23" s="784">
        <f t="shared" ref="D23:AG23" si="11">COUNTIFS(D$6:D$13,"L")+COUNTIFS(D$6:D$13,"LG")</f>
        <v>4</v>
      </c>
      <c r="E23" s="785">
        <f t="shared" ref="E23:J23" si="12">COUNTIFS(E$6:E$13,"L")+COUNTIFS(E$6:E$13,"LG")</f>
        <v>4</v>
      </c>
      <c r="F23" s="795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3">
        <f t="shared" si="12"/>
        <v>2</v>
      </c>
      <c r="K23" s="784">
        <f t="shared" si="11"/>
        <v>3</v>
      </c>
      <c r="L23" s="785">
        <f t="shared" si="11"/>
        <v>3</v>
      </c>
      <c r="M23" s="795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3">
        <f t="shared" si="11"/>
        <v>2</v>
      </c>
      <c r="R23" s="784">
        <f t="shared" si="11"/>
        <v>4</v>
      </c>
      <c r="S23" s="785">
        <f t="shared" si="11"/>
        <v>4</v>
      </c>
      <c r="T23" s="795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803">
        <f t="shared" si="11"/>
        <v>2</v>
      </c>
      <c r="Y23" s="784">
        <f t="shared" si="11"/>
        <v>4</v>
      </c>
      <c r="Z23" s="785">
        <f t="shared" si="11"/>
        <v>4</v>
      </c>
      <c r="AA23" s="795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803">
        <f t="shared" si="11"/>
        <v>1</v>
      </c>
      <c r="AF23" s="784">
        <f t="shared" si="11"/>
        <v>4</v>
      </c>
      <c r="AG23" s="785">
        <f t="shared" si="11"/>
        <v>4</v>
      </c>
    </row>
    <row r="24" spans="2:33" ht="12.6">
      <c r="C24" s="52" t="s">
        <v>94</v>
      </c>
      <c r="D24" s="786">
        <f>COUNTIFS(M$6:M$13,"MG")+COUNTIFS(M$6:M$13,"TG")+COUNTIFS(M$6:M$13,"LG")+COUNTIFS(M$6:M$13,"DG")</f>
        <v>1</v>
      </c>
      <c r="E24" s="787">
        <f>COUNTIFS(M$6:M$13,"MG")+COUNTIFS(M$6:M$13,"TG")+COUNTIFS(M$6:M$13,"LG")+COUNTIFS(M$6:M$13,"DG")</f>
        <v>1</v>
      </c>
      <c r="F24" s="796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4">
        <f>COUNTIFS(M$6:M$13,"MG")+COUNTIFS(M$6:M$13,"TG")+COUNTIFS(M$6:M$13,"LG")+COUNTIFS(M$6:M$13,"DG")</f>
        <v>1</v>
      </c>
      <c r="K24" s="786">
        <f>COUNTIFS(M$6:M$13,"MG")+COUNTIFS(M$6:M$13,"TG")+COUNTIFS(M$6:M$13,"LG")+COUNTIFS(M$6:M$13,"DG")</f>
        <v>1</v>
      </c>
      <c r="L24" s="787">
        <f>COUNTIFS(M$6:M$13,"MG")+COUNTIFS(M$6:M$13,"TG")+COUNTIFS(M$6:M$13,"LG")+COUNTIFS(M$6:M$13,"DG")</f>
        <v>1</v>
      </c>
      <c r="M24" s="796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4">
        <f t="shared" ref="Q24" si="14">COUNTIFS(R$6:R$13,"MG")+COUNTIFS(R$6:R$13,"TG")+COUNTIFS(R$6:R$13,"LG")+COUNTIFS(R$6:R$13,"DG")</f>
        <v>1</v>
      </c>
      <c r="R24" s="786">
        <f t="shared" ref="R24:S24" si="15">COUNTIFS(R$6:R$13,"MG")+COUNTIFS(R$6:R$13,"TG")+COUNTIFS(R$6:R$13,"LG")+COUNTIFS(R$6:R$13,"DG")</f>
        <v>1</v>
      </c>
      <c r="S24" s="787">
        <f t="shared" si="15"/>
        <v>1</v>
      </c>
      <c r="T24" s="796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4">
        <f t="shared" ref="X24" si="18">COUNTIFS(Y$6:Y$13,"MG")+COUNTIFS(Y$6:Y$13,"TG")+COUNTIFS(Y$6:Y$13,"LG")+COUNTIFS(Y$6:Y$13,"DG")</f>
        <v>1</v>
      </c>
      <c r="Y24" s="786">
        <f t="shared" si="17"/>
        <v>1</v>
      </c>
      <c r="Z24" s="787">
        <f t="shared" si="17"/>
        <v>1</v>
      </c>
      <c r="AA24" s="796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4">
        <f t="shared" si="17"/>
        <v>1</v>
      </c>
      <c r="AF24" s="786">
        <f t="shared" si="17"/>
        <v>1</v>
      </c>
      <c r="AG24" s="787">
        <f t="shared" si="17"/>
        <v>1</v>
      </c>
    </row>
    <row r="25" spans="2:33" ht="12.6">
      <c r="C25" s="52" t="s">
        <v>4</v>
      </c>
      <c r="D25" s="788">
        <f t="shared" ref="D25:AG25" si="21">COUNTIFS(D$6:D$13,"V")</f>
        <v>0</v>
      </c>
      <c r="E25" s="789">
        <f t="shared" ref="E25:J25" si="22">COUNTIFS(E$6:E$13,"V")</f>
        <v>0</v>
      </c>
      <c r="F25" s="797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5">
        <f t="shared" si="22"/>
        <v>1</v>
      </c>
      <c r="K25" s="788">
        <f t="shared" si="21"/>
        <v>1</v>
      </c>
      <c r="L25" s="789">
        <f t="shared" si="21"/>
        <v>1</v>
      </c>
      <c r="M25" s="797">
        <f t="shared" si="21"/>
        <v>1</v>
      </c>
      <c r="N25" s="94">
        <f t="shared" si="21"/>
        <v>1</v>
      </c>
      <c r="O25" s="94">
        <f t="shared" si="21"/>
        <v>1</v>
      </c>
      <c r="P25" s="94">
        <f t="shared" si="21"/>
        <v>0</v>
      </c>
      <c r="Q25" s="805">
        <f t="shared" si="21"/>
        <v>0</v>
      </c>
      <c r="R25" s="788">
        <f t="shared" si="21"/>
        <v>0</v>
      </c>
      <c r="S25" s="789">
        <f t="shared" si="21"/>
        <v>0</v>
      </c>
      <c r="T25" s="797">
        <f t="shared" si="21"/>
        <v>0</v>
      </c>
      <c r="U25" s="94">
        <f t="shared" si="21"/>
        <v>0</v>
      </c>
      <c r="V25" s="94">
        <f t="shared" si="21"/>
        <v>1</v>
      </c>
      <c r="W25" s="94">
        <f t="shared" si="21"/>
        <v>0</v>
      </c>
      <c r="X25" s="805">
        <f t="shared" si="21"/>
        <v>0</v>
      </c>
      <c r="Y25" s="788">
        <f t="shared" si="21"/>
        <v>0</v>
      </c>
      <c r="Z25" s="789">
        <f t="shared" si="21"/>
        <v>0</v>
      </c>
      <c r="AA25" s="797">
        <f t="shared" si="21"/>
        <v>1</v>
      </c>
      <c r="AB25" s="94">
        <f t="shared" si="21"/>
        <v>1</v>
      </c>
      <c r="AC25" s="94">
        <f t="shared" si="21"/>
        <v>1</v>
      </c>
      <c r="AD25" s="94">
        <f t="shared" si="21"/>
        <v>1</v>
      </c>
      <c r="AE25" s="805">
        <f t="shared" si="21"/>
        <v>1</v>
      </c>
      <c r="AF25" s="788">
        <f t="shared" si="21"/>
        <v>0</v>
      </c>
      <c r="AG25" s="789">
        <f t="shared" si="21"/>
        <v>0</v>
      </c>
    </row>
    <row r="26" spans="2:33" ht="12.6"/>
    <row r="27" spans="2:33" ht="12.6"/>
    <row r="28" spans="2:33" ht="12.6"/>
    <row r="29" spans="2:33" ht="12.6"/>
    <row r="30" spans="2:33" ht="12.6"/>
    <row r="31" spans="2:33" ht="12.6"/>
    <row r="32" spans="2:33" ht="12.6"/>
    <row r="33" spans="2:8" ht="12.6"/>
    <row r="34" spans="2:8" s="10" customFormat="1" ht="12.6">
      <c r="B34"/>
      <c r="G34"/>
      <c r="H34"/>
    </row>
    <row r="35" spans="2:8" s="10" customFormat="1" ht="12.6">
      <c r="B35"/>
      <c r="G35"/>
      <c r="H35"/>
    </row>
    <row r="36" spans="2:8" s="10" customFormat="1" ht="12.6">
      <c r="B36"/>
      <c r="G36"/>
      <c r="H36"/>
    </row>
    <row r="37" spans="2:8" s="10" customFormat="1" ht="12.6">
      <c r="B37"/>
      <c r="G37"/>
      <c r="H37"/>
    </row>
    <row r="38" spans="2:8" s="10" customFormat="1" ht="12.6">
      <c r="B38"/>
      <c r="G38"/>
      <c r="H38"/>
    </row>
    <row r="39" spans="2:8" s="10" customFormat="1" ht="12.6">
      <c r="B39"/>
      <c r="G39"/>
      <c r="H39"/>
    </row>
    <row r="40" spans="2:8" s="10" customFormat="1" ht="12.6">
      <c r="B40"/>
      <c r="G40"/>
      <c r="H40"/>
    </row>
    <row r="41" spans="2:8" s="10" customFormat="1" ht="12.6">
      <c r="B41"/>
      <c r="G41"/>
      <c r="H41"/>
    </row>
    <row r="42" spans="2:8" s="10" customFormat="1" ht="12.6">
      <c r="B42"/>
      <c r="G42"/>
      <c r="H42"/>
    </row>
    <row r="43" spans="2:8" s="10" customFormat="1" ht="12.6">
      <c r="B43"/>
      <c r="G43"/>
      <c r="H43"/>
    </row>
    <row r="44" spans="2:8" s="10" customFormat="1" ht="12.6">
      <c r="B44"/>
      <c r="G44"/>
      <c r="H44"/>
    </row>
    <row r="45" spans="2:8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bottomRight" activeCell="E12" sqref="E12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4" width="4.28515625" style="10" customWidth="1"/>
    <col min="5" max="34" width="4.28515625" customWidth="1"/>
    <col min="35" max="35" width="9.28515625" bestFit="1" customWidth="1"/>
    <col min="36" max="40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>
      <c r="B4" s="1125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6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>
      <c r="B5" s="1125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4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54" t="s">
        <v>53</v>
      </c>
      <c r="I6" s="283" t="s">
        <v>7</v>
      </c>
      <c r="J6" s="807" t="s">
        <v>7</v>
      </c>
      <c r="K6" s="812" t="s">
        <v>8</v>
      </c>
      <c r="L6" s="948" t="s">
        <v>8</v>
      </c>
      <c r="M6" s="948" t="s">
        <v>8</v>
      </c>
      <c r="N6" s="948" t="s">
        <v>8</v>
      </c>
      <c r="O6" s="949" t="s">
        <v>8</v>
      </c>
      <c r="P6" s="954" t="s">
        <v>53</v>
      </c>
      <c r="Q6" s="954" t="s">
        <v>53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2" t="s">
        <v>7</v>
      </c>
      <c r="AC6" s="639" t="s">
        <v>7</v>
      </c>
      <c r="AD6" s="966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4" t="s">
        <v>53</v>
      </c>
      <c r="K7" s="812" t="s">
        <v>7</v>
      </c>
      <c r="L7" s="603" t="s">
        <v>7</v>
      </c>
      <c r="M7" s="948" t="s">
        <v>8</v>
      </c>
      <c r="N7" s="948" t="s">
        <v>8</v>
      </c>
      <c r="O7" s="949" t="s">
        <v>8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5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>
      <c r="B8" s="244" t="s">
        <v>100</v>
      </c>
      <c r="C8" s="421" t="s">
        <v>21</v>
      </c>
      <c r="D8" s="630" t="s">
        <v>7</v>
      </c>
      <c r="E8" s="421" t="s">
        <v>7</v>
      </c>
      <c r="F8" s="676" t="s">
        <v>8</v>
      </c>
      <c r="G8" s="677" t="s">
        <v>8</v>
      </c>
      <c r="H8" s="950" t="s">
        <v>8</v>
      </c>
      <c r="I8" s="283" t="s">
        <v>7</v>
      </c>
      <c r="J8" s="807" t="s">
        <v>7</v>
      </c>
      <c r="K8" s="699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569" t="s">
        <v>8</v>
      </c>
      <c r="Q8" s="205" t="s">
        <v>8</v>
      </c>
      <c r="R8" s="651" t="s">
        <v>14</v>
      </c>
      <c r="S8" s="651" t="s">
        <v>14</v>
      </c>
      <c r="T8" s="651" t="s">
        <v>14</v>
      </c>
      <c r="U8" s="1079" t="s">
        <v>14</v>
      </c>
      <c r="V8" s="276" t="s">
        <v>53</v>
      </c>
      <c r="W8" s="566" t="s">
        <v>7</v>
      </c>
      <c r="X8" s="694" t="s">
        <v>7</v>
      </c>
      <c r="Y8" s="1004" t="s">
        <v>8</v>
      </c>
      <c r="Z8" s="1004" t="s">
        <v>8</v>
      </c>
      <c r="AA8" s="638" t="s">
        <v>8</v>
      </c>
      <c r="AB8" s="812" t="s">
        <v>7</v>
      </c>
      <c r="AC8" s="639" t="s">
        <v>8</v>
      </c>
      <c r="AD8" s="967" t="s">
        <v>53</v>
      </c>
      <c r="AE8" s="954" t="s">
        <v>53</v>
      </c>
      <c r="AF8" s="638" t="s">
        <v>7</v>
      </c>
      <c r="AG8" s="638" t="s">
        <v>7</v>
      </c>
      <c r="AH8" s="224" t="s">
        <v>8</v>
      </c>
    </row>
    <row r="9" spans="2:34" ht="15" customHeight="1">
      <c r="B9" s="244" t="s">
        <v>66</v>
      </c>
      <c r="C9" s="421" t="s">
        <v>26</v>
      </c>
      <c r="D9" s="397" t="s">
        <v>8</v>
      </c>
      <c r="E9" s="538" t="s">
        <v>8</v>
      </c>
      <c r="F9" s="647" t="s">
        <v>7</v>
      </c>
      <c r="G9" s="646" t="s">
        <v>7</v>
      </c>
      <c r="H9" s="917" t="s">
        <v>7</v>
      </c>
      <c r="I9" s="283" t="s">
        <v>8</v>
      </c>
      <c r="J9" s="773" t="s">
        <v>8</v>
      </c>
      <c r="K9" s="283" t="s">
        <v>14</v>
      </c>
      <c r="L9" s="677" t="s">
        <v>14</v>
      </c>
      <c r="M9" s="676" t="s">
        <v>14</v>
      </c>
      <c r="N9" s="647" t="s">
        <v>14</v>
      </c>
      <c r="O9" s="954" t="s">
        <v>53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46" t="s">
        <v>8</v>
      </c>
      <c r="V9" s="273" t="s">
        <v>8</v>
      </c>
      <c r="W9" s="583" t="s">
        <v>6</v>
      </c>
      <c r="X9" s="1005" t="s">
        <v>6</v>
      </c>
      <c r="Y9" s="397" t="s">
        <v>7</v>
      </c>
      <c r="Z9" s="397" t="s">
        <v>7</v>
      </c>
      <c r="AA9" s="676" t="s">
        <v>8</v>
      </c>
      <c r="AB9" s="812" t="s">
        <v>8</v>
      </c>
      <c r="AC9" s="273" t="s">
        <v>8</v>
      </c>
      <c r="AD9" s="567" t="s">
        <v>7</v>
      </c>
      <c r="AE9" s="210" t="s">
        <v>7</v>
      </c>
      <c r="AF9" s="397" t="s">
        <v>8</v>
      </c>
      <c r="AG9" s="397" t="s">
        <v>8</v>
      </c>
      <c r="AH9" s="646" t="s">
        <v>7</v>
      </c>
    </row>
    <row r="10" spans="2:34" ht="17.25" customHeight="1">
      <c r="B10" s="242" t="s">
        <v>90</v>
      </c>
      <c r="C10" s="478" t="s">
        <v>28</v>
      </c>
      <c r="D10" s="712" t="s">
        <v>7</v>
      </c>
      <c r="E10" s="984" t="s">
        <v>53</v>
      </c>
      <c r="F10" s="984" t="s">
        <v>53</v>
      </c>
      <c r="G10" s="1080" t="s">
        <v>14</v>
      </c>
      <c r="H10" s="952" t="s">
        <v>14</v>
      </c>
      <c r="I10" s="283" t="s">
        <v>19</v>
      </c>
      <c r="J10" s="808" t="s">
        <v>19</v>
      </c>
      <c r="K10" s="283" t="s">
        <v>7</v>
      </c>
      <c r="L10" s="664" t="s">
        <v>7</v>
      </c>
      <c r="M10" s="664" t="s">
        <v>7</v>
      </c>
      <c r="N10" s="1015" t="s">
        <v>19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6" t="s">
        <v>19</v>
      </c>
      <c r="U10" s="984" t="s">
        <v>53</v>
      </c>
      <c r="V10" s="666" t="s">
        <v>7</v>
      </c>
      <c r="W10" s="1002" t="s">
        <v>7</v>
      </c>
      <c r="X10" s="1006" t="s">
        <v>7</v>
      </c>
      <c r="Y10" s="727" t="s">
        <v>19</v>
      </c>
      <c r="Z10" s="727" t="s">
        <v>19</v>
      </c>
      <c r="AA10" s="1003" t="s">
        <v>14</v>
      </c>
      <c r="AB10" s="812" t="s">
        <v>19</v>
      </c>
      <c r="AC10" s="666" t="s">
        <v>19</v>
      </c>
      <c r="AD10" s="580" t="s">
        <v>7</v>
      </c>
      <c r="AE10" s="808" t="s">
        <v>7</v>
      </c>
      <c r="AF10" s="984" t="s">
        <v>53</v>
      </c>
      <c r="AG10" s="984" t="s">
        <v>53</v>
      </c>
      <c r="AH10" s="984" t="s">
        <v>53</v>
      </c>
    </row>
    <row r="11" spans="2:34" ht="16.5" customHeight="1">
      <c r="B11" s="422" t="s">
        <v>91</v>
      </c>
      <c r="C11" s="421" t="s">
        <v>30</v>
      </c>
      <c r="D11" s="712" t="s">
        <v>53</v>
      </c>
      <c r="E11" s="660" t="s">
        <v>7</v>
      </c>
      <c r="F11" s="660" t="s">
        <v>7</v>
      </c>
      <c r="G11" s="652" t="s">
        <v>7</v>
      </c>
      <c r="H11" s="723" t="s">
        <v>14</v>
      </c>
      <c r="I11" s="283" t="s">
        <v>14</v>
      </c>
      <c r="J11" s="809" t="s">
        <v>14</v>
      </c>
      <c r="K11" s="283" t="s">
        <v>19</v>
      </c>
      <c r="L11" s="212" t="s">
        <v>19</v>
      </c>
      <c r="M11" s="212" t="s">
        <v>19</v>
      </c>
      <c r="N11" s="954" t="s">
        <v>53</v>
      </c>
      <c r="O11" s="1014" t="s">
        <v>19</v>
      </c>
      <c r="P11" s="566" t="s">
        <v>7</v>
      </c>
      <c r="Q11" s="576" t="s">
        <v>7</v>
      </c>
      <c r="R11" s="1079" t="s">
        <v>14</v>
      </c>
      <c r="S11" s="630" t="s">
        <v>14</v>
      </c>
      <c r="T11" s="630" t="s">
        <v>14</v>
      </c>
      <c r="U11" s="651" t="s">
        <v>19</v>
      </c>
      <c r="V11" s="578" t="s">
        <v>19</v>
      </c>
      <c r="W11" s="985" t="s">
        <v>7</v>
      </c>
      <c r="X11" s="1001" t="s">
        <v>7</v>
      </c>
      <c r="Y11" s="661" t="s">
        <v>6</v>
      </c>
      <c r="Z11" s="661" t="s">
        <v>6</v>
      </c>
      <c r="AA11" s="717" t="s">
        <v>6</v>
      </c>
      <c r="AB11" s="812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>
      <c r="B12" s="244" t="s">
        <v>92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954" t="s">
        <v>53</v>
      </c>
      <c r="H12" s="654" t="s">
        <v>7</v>
      </c>
      <c r="I12" s="283" t="s">
        <v>7</v>
      </c>
      <c r="J12" s="809" t="s">
        <v>7</v>
      </c>
      <c r="K12" s="283" t="s">
        <v>7</v>
      </c>
      <c r="L12" s="761" t="s">
        <v>4</v>
      </c>
      <c r="M12" s="761" t="s">
        <v>4</v>
      </c>
      <c r="N12" s="761" t="s">
        <v>4</v>
      </c>
      <c r="O12" s="761" t="s">
        <v>4</v>
      </c>
      <c r="P12" s="693" t="s">
        <v>7</v>
      </c>
      <c r="Q12" s="1071" t="s">
        <v>7</v>
      </c>
      <c r="R12" s="711" t="s">
        <v>53</v>
      </c>
      <c r="S12" s="711" t="s">
        <v>53</v>
      </c>
      <c r="T12" s="711" t="s">
        <v>53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727" t="s">
        <v>19</v>
      </c>
      <c r="AB12" s="812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>
      <c r="B13" s="246" t="s">
        <v>93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283" t="s">
        <v>7</v>
      </c>
      <c r="J13" s="810" t="s">
        <v>7</v>
      </c>
      <c r="K13" s="767" t="s">
        <v>53</v>
      </c>
      <c r="L13" s="954" t="s">
        <v>53</v>
      </c>
      <c r="M13" s="954" t="s">
        <v>53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88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761" t="s">
        <v>4</v>
      </c>
      <c r="Z13" s="761" t="s">
        <v>4</v>
      </c>
      <c r="AA13" s="761" t="s">
        <v>4</v>
      </c>
      <c r="AB13" s="1050" t="s">
        <v>6</v>
      </c>
      <c r="AC13" s="634" t="s">
        <v>7</v>
      </c>
      <c r="AD13" s="585" t="s">
        <v>7</v>
      </c>
      <c r="AE13" s="208" t="s">
        <v>7</v>
      </c>
      <c r="AF13" s="761" t="s">
        <v>4</v>
      </c>
      <c r="AG13" s="761" t="s">
        <v>4</v>
      </c>
      <c r="AH13" s="761" t="s">
        <v>4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F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8">
        <f t="shared" si="0"/>
        <v>6</v>
      </c>
      <c r="I18" s="774">
        <f t="shared" si="0"/>
        <v>4</v>
      </c>
      <c r="J18" s="775">
        <f t="shared" si="0"/>
        <v>4</v>
      </c>
      <c r="K18" s="790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98">
        <f t="shared" si="0"/>
        <v>6</v>
      </c>
      <c r="P18" s="774">
        <f t="shared" si="0"/>
        <v>4</v>
      </c>
      <c r="Q18" s="775">
        <f t="shared" si="0"/>
        <v>4</v>
      </c>
      <c r="R18" s="790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8">
        <f t="shared" si="0"/>
        <v>6</v>
      </c>
      <c r="W18" s="774">
        <f t="shared" si="0"/>
        <v>4</v>
      </c>
      <c r="X18" s="775">
        <f t="shared" si="0"/>
        <v>4</v>
      </c>
      <c r="Y18" s="790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5</v>
      </c>
      <c r="AG18" s="53">
        <f t="shared" si="1"/>
        <v>5</v>
      </c>
      <c r="AH18" s="53">
        <f>SUM(AH19:AH22)</f>
        <v>5</v>
      </c>
    </row>
    <row r="19" spans="2:34" ht="12.75" customHeight="1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799">
        <f t="shared" si="2"/>
        <v>2</v>
      </c>
      <c r="I19" s="776">
        <f t="shared" si="2"/>
        <v>1</v>
      </c>
      <c r="J19" s="777">
        <f t="shared" si="2"/>
        <v>1</v>
      </c>
      <c r="K19" s="79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799">
        <f t="shared" si="2"/>
        <v>2</v>
      </c>
      <c r="P19" s="776">
        <f t="shared" si="2"/>
        <v>1</v>
      </c>
      <c r="Q19" s="777">
        <f t="shared" si="2"/>
        <v>1</v>
      </c>
      <c r="R19" s="791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799">
        <f t="shared" si="2"/>
        <v>2</v>
      </c>
      <c r="W19" s="776">
        <f t="shared" si="2"/>
        <v>1</v>
      </c>
      <c r="X19" s="777">
        <f t="shared" si="2"/>
        <v>1</v>
      </c>
      <c r="Y19" s="79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0">
        <f t="shared" si="4"/>
        <v>2</v>
      </c>
      <c r="I20" s="778">
        <f t="shared" si="4"/>
        <v>1</v>
      </c>
      <c r="J20" s="779">
        <f t="shared" si="4"/>
        <v>1</v>
      </c>
      <c r="K20" s="792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800">
        <f t="shared" si="4"/>
        <v>2</v>
      </c>
      <c r="P20" s="778">
        <f t="shared" si="4"/>
        <v>1</v>
      </c>
      <c r="Q20" s="779">
        <f t="shared" si="4"/>
        <v>1</v>
      </c>
      <c r="R20" s="792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0">
        <f t="shared" si="4"/>
        <v>2</v>
      </c>
      <c r="W20" s="778">
        <f t="shared" si="4"/>
        <v>1</v>
      </c>
      <c r="X20" s="779">
        <f t="shared" si="4"/>
        <v>1</v>
      </c>
      <c r="Y20" s="792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1">
        <f t="shared" si="6"/>
        <v>1</v>
      </c>
      <c r="I21" s="780">
        <f t="shared" si="6"/>
        <v>1</v>
      </c>
      <c r="J21" s="781">
        <f t="shared" si="6"/>
        <v>1</v>
      </c>
      <c r="K21" s="793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1">
        <f t="shared" si="6"/>
        <v>1</v>
      </c>
      <c r="P21" s="780">
        <f t="shared" si="6"/>
        <v>1</v>
      </c>
      <c r="Q21" s="781">
        <f t="shared" si="6"/>
        <v>1</v>
      </c>
      <c r="R21" s="793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1">
        <f t="shared" si="6"/>
        <v>1</v>
      </c>
      <c r="W21" s="780">
        <f t="shared" si="6"/>
        <v>1</v>
      </c>
      <c r="X21" s="781">
        <f t="shared" si="6"/>
        <v>1</v>
      </c>
      <c r="Y21" s="793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2">
        <f t="shared" si="8"/>
        <v>1</v>
      </c>
      <c r="I22" s="782">
        <f t="shared" si="8"/>
        <v>1</v>
      </c>
      <c r="J22" s="783">
        <f t="shared" si="8"/>
        <v>1</v>
      </c>
      <c r="K22" s="794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2">
        <f t="shared" si="8"/>
        <v>1</v>
      </c>
      <c r="P22" s="782">
        <f t="shared" si="8"/>
        <v>1</v>
      </c>
      <c r="Q22" s="783">
        <f t="shared" si="8"/>
        <v>1</v>
      </c>
      <c r="R22" s="794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2">
        <f t="shared" si="8"/>
        <v>1</v>
      </c>
      <c r="W22" s="782">
        <f t="shared" si="8"/>
        <v>1</v>
      </c>
      <c r="X22" s="783">
        <f t="shared" si="8"/>
        <v>1</v>
      </c>
      <c r="Y22" s="794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3">
        <f t="shared" si="10"/>
        <v>2</v>
      </c>
      <c r="I23" s="784">
        <f t="shared" si="10"/>
        <v>4</v>
      </c>
      <c r="J23" s="785">
        <f t="shared" si="10"/>
        <v>4</v>
      </c>
      <c r="K23" s="795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803">
        <f t="shared" si="10"/>
        <v>1</v>
      </c>
      <c r="P23" s="784">
        <f t="shared" si="10"/>
        <v>4</v>
      </c>
      <c r="Q23" s="785">
        <f t="shared" si="10"/>
        <v>4</v>
      </c>
      <c r="R23" s="795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3">
        <f t="shared" si="10"/>
        <v>2</v>
      </c>
      <c r="W23" s="784">
        <f t="shared" si="10"/>
        <v>4</v>
      </c>
      <c r="X23" s="785">
        <f t="shared" si="10"/>
        <v>4</v>
      </c>
      <c r="Y23" s="795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6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4">
        <f>COUNTIFS(K$6:K$13,"MG")+COUNTIFS(K$6:K$13,"TG")+COUNTIFS(K$6:K$13,"LG")+COUNTIFS(K$6:K$13,"DG")</f>
        <v>1</v>
      </c>
      <c r="I24" s="786">
        <f>COUNTIFS(K$6:K$13,"MG")+COUNTIFS(K$6:K$13,"TG")+COUNTIFS(K$6:K$13,"LG")+COUNTIFS(K$6:K$13,"DG")</f>
        <v>1</v>
      </c>
      <c r="J24" s="787">
        <f>COUNTIFS(K$6:K$13,"MG")+COUNTIFS(K$6:K$13,"TG")+COUNTIFS(K$6:K$13,"LG")+COUNTIFS(K$6:K$13,"DG")</f>
        <v>1</v>
      </c>
      <c r="K24" s="796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4">
        <f t="shared" ref="O24" si="13">COUNTIFS(P$6:P$13,"MG")+COUNTIFS(P$6:P$13,"TG")+COUNTIFS(P$6:P$13,"LG")+COUNTIFS(P$6:P$13,"DG")</f>
        <v>1</v>
      </c>
      <c r="P24" s="786">
        <f t="shared" ref="P24:Q24" si="14">COUNTIFS(P$6:P$13,"MG")+COUNTIFS(P$6:P$13,"TG")+COUNTIFS(P$6:P$13,"LG")+COUNTIFS(P$6:P$13,"DG")</f>
        <v>1</v>
      </c>
      <c r="Q24" s="787">
        <f t="shared" si="14"/>
        <v>1</v>
      </c>
      <c r="R24" s="796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4">
        <f t="shared" ref="V24" si="17">COUNTIFS(W$6:W$13,"MG")+COUNTIFS(W$6:W$13,"TG")+COUNTIFS(W$6:W$13,"LG")+COUNTIFS(W$6:W$13,"DG")</f>
        <v>1</v>
      </c>
      <c r="W24" s="786">
        <f t="shared" si="16"/>
        <v>1</v>
      </c>
      <c r="X24" s="787">
        <f t="shared" si="16"/>
        <v>1</v>
      </c>
      <c r="Y24" s="796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6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5">
        <f t="shared" si="21"/>
        <v>0</v>
      </c>
      <c r="I25" s="788">
        <f t="shared" si="21"/>
        <v>0</v>
      </c>
      <c r="J25" s="789">
        <f t="shared" si="21"/>
        <v>0</v>
      </c>
      <c r="K25" s="797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805">
        <f t="shared" si="21"/>
        <v>1</v>
      </c>
      <c r="P25" s="788">
        <f t="shared" si="21"/>
        <v>0</v>
      </c>
      <c r="Q25" s="789">
        <f t="shared" si="21"/>
        <v>0</v>
      </c>
      <c r="R25" s="797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5">
        <f t="shared" si="21"/>
        <v>0</v>
      </c>
      <c r="W25" s="788">
        <f t="shared" si="21"/>
        <v>0</v>
      </c>
      <c r="X25" s="789">
        <f t="shared" si="21"/>
        <v>0</v>
      </c>
      <c r="Y25" s="797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1</v>
      </c>
      <c r="AG25" s="94">
        <f t="shared" ref="AG25:AH25" si="22">COUNTIFS(AG$6:AG$13,"V")</f>
        <v>1</v>
      </c>
      <c r="AH25" s="94">
        <f t="shared" si="22"/>
        <v>1</v>
      </c>
    </row>
    <row r="26" spans="2:34" ht="12.6"/>
    <row r="27" spans="2:34" ht="12.6"/>
    <row r="28" spans="2:34" ht="12.6"/>
    <row r="29" spans="2:34" ht="12.6"/>
    <row r="30" spans="2:34" ht="12.6"/>
    <row r="31" spans="2:34" ht="12.6"/>
    <row r="32" spans="2:34" ht="12.6"/>
    <row r="33" spans="2:6" ht="12.6"/>
    <row r="34" spans="2:6" s="10" customFormat="1" ht="12.6">
      <c r="B34"/>
      <c r="E34"/>
      <c r="F34"/>
    </row>
    <row r="35" spans="2:6" s="10" customFormat="1" ht="12.6">
      <c r="B35"/>
      <c r="E35"/>
      <c r="F35"/>
    </row>
    <row r="36" spans="2:6" s="10" customFormat="1" ht="12.6">
      <c r="B36"/>
      <c r="E36"/>
      <c r="F36"/>
    </row>
    <row r="37" spans="2:6" s="10" customFormat="1" ht="12.6">
      <c r="B37"/>
      <c r="E37"/>
      <c r="F37"/>
    </row>
    <row r="38" spans="2:6" s="10" customFormat="1" ht="12.6">
      <c r="B38"/>
      <c r="E38"/>
      <c r="F38"/>
    </row>
    <row r="39" spans="2:6" s="10" customFormat="1" ht="12.6">
      <c r="B39"/>
      <c r="E39"/>
      <c r="F39"/>
    </row>
    <row r="40" spans="2:6" s="10" customFormat="1" ht="12.6">
      <c r="B40"/>
      <c r="E40"/>
      <c r="F40"/>
    </row>
    <row r="41" spans="2:6" s="10" customFormat="1" ht="12.6">
      <c r="B41"/>
      <c r="E41"/>
      <c r="F41"/>
    </row>
    <row r="42" spans="2:6" s="10" customFormat="1" ht="12.6">
      <c r="B42"/>
      <c r="E42"/>
      <c r="F42"/>
    </row>
    <row r="43" spans="2:6" s="10" customFormat="1" ht="12.6">
      <c r="B43"/>
      <c r="E43"/>
      <c r="F43"/>
    </row>
    <row r="44" spans="2:6" s="10" customFormat="1" ht="12.6">
      <c r="B44"/>
      <c r="E44"/>
      <c r="F44"/>
    </row>
    <row r="45" spans="2: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zoomScale="115" zoomScaleNormal="115" workbookViewId="0">
      <pane xSplit="3" ySplit="5" topLeftCell="D6" activePane="bottomRight" state="frozen"/>
      <selection pane="bottomRight" activeCell="I13" sqref="I13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34" width="4.28515625" customWidth="1"/>
    <col min="35" max="35" width="9.28515625" bestFit="1" customWidth="1"/>
    <col min="36" max="40" width="9.140625"/>
  </cols>
  <sheetData>
    <row r="1" spans="2:36" ht="21" customHeight="1"/>
    <row r="2" spans="2:36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01" t="s">
        <v>95</v>
      </c>
      <c r="I2" s="533"/>
      <c r="J2" s="533"/>
      <c r="K2" s="533"/>
      <c r="L2" s="533"/>
      <c r="M2" s="606"/>
      <c r="N2" s="533"/>
      <c r="O2" s="606"/>
      <c r="P2" s="533"/>
      <c r="Q2" s="533"/>
      <c r="R2" s="501"/>
      <c r="S2" s="533"/>
      <c r="T2" s="533"/>
      <c r="U2" s="533"/>
      <c r="V2" s="501"/>
      <c r="W2" s="501"/>
      <c r="X2" s="606"/>
      <c r="Y2" s="606"/>
      <c r="Z2" s="606"/>
      <c r="AA2" s="533"/>
      <c r="AB2" s="501"/>
      <c r="AC2" s="606"/>
      <c r="AD2" s="606"/>
      <c r="AE2" s="606"/>
      <c r="AF2" s="533"/>
      <c r="AG2" s="533"/>
      <c r="AH2" s="501"/>
    </row>
    <row r="3" spans="2:36" ht="10.5" customHeight="1">
      <c r="B3" s="679" t="s">
        <v>95</v>
      </c>
      <c r="C3" s="680" t="s">
        <v>95</v>
      </c>
      <c r="D3" s="495"/>
      <c r="E3" s="681"/>
      <c r="F3" s="495"/>
      <c r="G3" s="495" t="s">
        <v>95</v>
      </c>
      <c r="H3" s="681"/>
      <c r="I3" s="495"/>
      <c r="J3" s="681"/>
      <c r="K3" s="681"/>
      <c r="L3" s="681"/>
      <c r="M3" s="495"/>
      <c r="N3" s="495"/>
      <c r="O3" s="681"/>
      <c r="P3" s="681"/>
      <c r="Q3" s="681"/>
      <c r="R3" s="681"/>
      <c r="S3" s="681"/>
      <c r="T3" s="495"/>
      <c r="U3" s="495"/>
      <c r="V3" s="681"/>
      <c r="W3" s="681"/>
      <c r="X3" s="681"/>
      <c r="Y3" s="681"/>
      <c r="Z3" s="681"/>
      <c r="AA3" s="495"/>
      <c r="AB3" s="495"/>
      <c r="AC3" s="681"/>
      <c r="AD3" s="681"/>
      <c r="AE3" s="681"/>
      <c r="AF3" s="681"/>
      <c r="AG3" s="681"/>
      <c r="AH3" s="685"/>
    </row>
    <row r="4" spans="2:36" ht="15" customHeight="1">
      <c r="B4" s="1126" t="s">
        <v>3</v>
      </c>
      <c r="C4" s="496" t="s">
        <v>95</v>
      </c>
      <c r="D4" s="860" t="s">
        <v>10</v>
      </c>
      <c r="E4" s="498" t="s">
        <v>4</v>
      </c>
      <c r="F4" s="743" t="s">
        <v>5</v>
      </c>
      <c r="G4" s="622" t="s">
        <v>6</v>
      </c>
      <c r="H4" s="659" t="s">
        <v>7</v>
      </c>
      <c r="I4" s="997" t="s">
        <v>8</v>
      </c>
      <c r="J4" s="659" t="s">
        <v>9</v>
      </c>
      <c r="K4" s="659" t="s">
        <v>10</v>
      </c>
      <c r="L4" s="659" t="s">
        <v>4</v>
      </c>
      <c r="M4" s="743" t="s">
        <v>5</v>
      </c>
      <c r="N4" s="744" t="s">
        <v>6</v>
      </c>
      <c r="O4" s="659" t="s">
        <v>7</v>
      </c>
      <c r="P4" s="659" t="s">
        <v>8</v>
      </c>
      <c r="Q4" s="659" t="s">
        <v>9</v>
      </c>
      <c r="R4" s="659" t="s">
        <v>10</v>
      </c>
      <c r="S4" s="659" t="s">
        <v>4</v>
      </c>
      <c r="T4" s="700" t="s">
        <v>5</v>
      </c>
      <c r="U4" s="701" t="s">
        <v>6</v>
      </c>
      <c r="V4" s="659" t="s">
        <v>7</v>
      </c>
      <c r="W4" s="659" t="s">
        <v>8</v>
      </c>
      <c r="X4" s="659" t="s">
        <v>9</v>
      </c>
      <c r="Y4" s="659" t="s">
        <v>10</v>
      </c>
      <c r="Z4" s="659" t="s">
        <v>4</v>
      </c>
      <c r="AA4" s="700" t="s">
        <v>5</v>
      </c>
      <c r="AB4" s="701" t="s">
        <v>6</v>
      </c>
      <c r="AC4" s="659" t="s">
        <v>7</v>
      </c>
      <c r="AD4" s="659" t="s">
        <v>8</v>
      </c>
      <c r="AE4" s="659" t="s">
        <v>9</v>
      </c>
      <c r="AF4" s="659" t="s">
        <v>10</v>
      </c>
      <c r="AG4" s="659" t="s">
        <v>4</v>
      </c>
      <c r="AH4" s="608" t="s">
        <v>5</v>
      </c>
    </row>
    <row r="5" spans="2:36" ht="13.5" customHeight="1">
      <c r="B5" s="1127"/>
      <c r="C5" s="979" t="s">
        <v>95</v>
      </c>
      <c r="D5" s="995">
        <v>1</v>
      </c>
      <c r="E5" s="980">
        <v>2</v>
      </c>
      <c r="F5" s="989">
        <v>3</v>
      </c>
      <c r="G5" s="504">
        <v>4</v>
      </c>
      <c r="H5" s="497">
        <v>5</v>
      </c>
      <c r="I5" s="995">
        <v>6</v>
      </c>
      <c r="J5" s="980">
        <v>7</v>
      </c>
      <c r="K5" s="980">
        <v>8</v>
      </c>
      <c r="L5" s="980">
        <v>9</v>
      </c>
      <c r="M5" s="989">
        <v>10</v>
      </c>
      <c r="N5" s="981">
        <v>11</v>
      </c>
      <c r="O5" s="980">
        <v>12</v>
      </c>
      <c r="P5" s="980">
        <v>13</v>
      </c>
      <c r="Q5" s="980">
        <v>14</v>
      </c>
      <c r="R5" s="980">
        <v>15</v>
      </c>
      <c r="S5" s="980">
        <v>16</v>
      </c>
      <c r="T5" s="989">
        <v>17</v>
      </c>
      <c r="U5" s="981">
        <v>18</v>
      </c>
      <c r="V5" s="980">
        <v>19</v>
      </c>
      <c r="W5" s="980">
        <v>20</v>
      </c>
      <c r="X5" s="980">
        <v>21</v>
      </c>
      <c r="Y5" s="497">
        <v>22</v>
      </c>
      <c r="Z5" s="497">
        <v>23</v>
      </c>
      <c r="AA5" s="989">
        <v>24</v>
      </c>
      <c r="AB5" s="981">
        <v>25</v>
      </c>
      <c r="AC5" s="980">
        <v>26</v>
      </c>
      <c r="AD5" s="980">
        <v>27</v>
      </c>
      <c r="AE5" s="980">
        <v>28</v>
      </c>
      <c r="AF5" s="980">
        <v>29</v>
      </c>
      <c r="AG5" s="980">
        <v>30</v>
      </c>
      <c r="AH5" s="981">
        <v>31</v>
      </c>
    </row>
    <row r="6" spans="2:36" ht="15" customHeight="1">
      <c r="B6" s="244" t="s">
        <v>97</v>
      </c>
      <c r="C6" s="421" t="s">
        <v>13</v>
      </c>
      <c r="D6" s="283" t="s">
        <v>7</v>
      </c>
      <c r="E6" s="583" t="s">
        <v>6</v>
      </c>
      <c r="F6" s="985" t="s">
        <v>7</v>
      </c>
      <c r="G6" s="576" t="s">
        <v>7</v>
      </c>
      <c r="H6" s="603" t="s">
        <v>8</v>
      </c>
      <c r="I6" s="280" t="s">
        <v>8</v>
      </c>
      <c r="J6" s="953" t="s">
        <v>8</v>
      </c>
      <c r="K6" s="948" t="s">
        <v>8</v>
      </c>
      <c r="L6" s="949" t="s">
        <v>8</v>
      </c>
      <c r="M6" s="982" t="s">
        <v>6</v>
      </c>
      <c r="N6" s="983" t="s">
        <v>6</v>
      </c>
      <c r="O6" s="541" t="s">
        <v>7</v>
      </c>
      <c r="P6" s="224" t="s">
        <v>7</v>
      </c>
      <c r="Q6" s="224" t="s">
        <v>8</v>
      </c>
      <c r="R6" s="541" t="s">
        <v>8</v>
      </c>
      <c r="S6" s="272" t="s">
        <v>8</v>
      </c>
      <c r="T6" s="569" t="s">
        <v>7</v>
      </c>
      <c r="U6" s="205" t="s">
        <v>7</v>
      </c>
      <c r="V6" s="224" t="s">
        <v>8</v>
      </c>
      <c r="W6" s="224" t="s">
        <v>8</v>
      </c>
      <c r="X6" s="949" t="s">
        <v>7</v>
      </c>
      <c r="Y6" s="563" t="s">
        <v>7</v>
      </c>
      <c r="Z6" s="563" t="s">
        <v>7</v>
      </c>
      <c r="AA6" s="205" t="s">
        <v>8</v>
      </c>
      <c r="AB6" s="205" t="s">
        <v>8</v>
      </c>
      <c r="AC6" s="216" t="s">
        <v>14</v>
      </c>
      <c r="AD6" s="578" t="s">
        <v>14</v>
      </c>
      <c r="AE6" s="951" t="s">
        <v>14</v>
      </c>
      <c r="AF6" s="951" t="s">
        <v>14</v>
      </c>
      <c r="AG6" s="984" t="s">
        <v>6</v>
      </c>
      <c r="AH6" s="211" t="s">
        <v>7</v>
      </c>
    </row>
    <row r="7" spans="2:36" ht="15" customHeight="1">
      <c r="B7" s="244" t="s">
        <v>73</v>
      </c>
      <c r="C7" s="421" t="s">
        <v>18</v>
      </c>
      <c r="D7" s="283" t="s">
        <v>7</v>
      </c>
      <c r="E7" s="603" t="s">
        <v>8</v>
      </c>
      <c r="F7" s="990" t="s">
        <v>53</v>
      </c>
      <c r="G7" s="954" t="s">
        <v>53</v>
      </c>
      <c r="H7" s="998" t="s">
        <v>23</v>
      </c>
      <c r="I7" s="965" t="s">
        <v>23</v>
      </c>
      <c r="J7" s="968" t="s">
        <v>16</v>
      </c>
      <c r="K7" s="958" t="s">
        <v>16</v>
      </c>
      <c r="L7" s="956" t="s">
        <v>16</v>
      </c>
      <c r="M7" s="566" t="s">
        <v>7</v>
      </c>
      <c r="N7" s="576" t="s">
        <v>7</v>
      </c>
      <c r="O7" s="541" t="s">
        <v>8</v>
      </c>
      <c r="P7" s="224" t="s">
        <v>8</v>
      </c>
      <c r="Q7" s="224" t="s">
        <v>7</v>
      </c>
      <c r="R7" s="541" t="s">
        <v>7</v>
      </c>
      <c r="S7" s="272" t="s">
        <v>7</v>
      </c>
      <c r="T7" s="691" t="s">
        <v>16</v>
      </c>
      <c r="U7" s="692" t="s">
        <v>16</v>
      </c>
      <c r="V7" s="650" t="s">
        <v>22</v>
      </c>
      <c r="W7" s="514" t="s">
        <v>22</v>
      </c>
      <c r="X7" s="1010" t="s">
        <v>22</v>
      </c>
      <c r="Y7" s="627" t="s">
        <v>22</v>
      </c>
      <c r="Z7" s="711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63" t="s">
        <v>8</v>
      </c>
      <c r="AF7" s="563" t="s">
        <v>8</v>
      </c>
      <c r="AG7" s="563" t="s">
        <v>8</v>
      </c>
      <c r="AH7" s="1013" t="s">
        <v>53</v>
      </c>
    </row>
    <row r="8" spans="2:36" ht="15" customHeight="1">
      <c r="B8" s="244" t="s">
        <v>100</v>
      </c>
      <c r="C8" s="421" t="s">
        <v>21</v>
      </c>
      <c r="D8" s="602" t="s">
        <v>16</v>
      </c>
      <c r="E8" s="900" t="s">
        <v>16</v>
      </c>
      <c r="F8" s="986" t="s">
        <v>7</v>
      </c>
      <c r="G8" s="576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603" t="s">
        <v>7</v>
      </c>
      <c r="M8" s="691" t="s">
        <v>16</v>
      </c>
      <c r="N8" s="692" t="s">
        <v>16</v>
      </c>
      <c r="O8" s="650" t="s">
        <v>22</v>
      </c>
      <c r="P8" s="514" t="s">
        <v>22</v>
      </c>
      <c r="Q8" s="514" t="s">
        <v>22</v>
      </c>
      <c r="R8" s="650" t="s">
        <v>22</v>
      </c>
      <c r="S8" s="276" t="s">
        <v>53</v>
      </c>
      <c r="T8" s="566" t="s">
        <v>7</v>
      </c>
      <c r="U8" s="576" t="s">
        <v>7</v>
      </c>
      <c r="V8" s="638" t="s">
        <v>8</v>
      </c>
      <c r="W8" s="638" t="s">
        <v>8</v>
      </c>
      <c r="X8" s="639" t="s">
        <v>8</v>
      </c>
      <c r="Y8" s="676" t="s">
        <v>7</v>
      </c>
      <c r="Z8" s="676" t="s">
        <v>8</v>
      </c>
      <c r="AA8" s="1013" t="s">
        <v>53</v>
      </c>
      <c r="AB8" s="954" t="s">
        <v>53</v>
      </c>
      <c r="AC8" s="968" t="s">
        <v>23</v>
      </c>
      <c r="AD8" s="556" t="s">
        <v>23</v>
      </c>
      <c r="AE8" s="627" t="s">
        <v>16</v>
      </c>
      <c r="AF8" s="627" t="s">
        <v>16</v>
      </c>
      <c r="AG8" s="627" t="s">
        <v>16</v>
      </c>
      <c r="AH8" s="227" t="s">
        <v>7</v>
      </c>
    </row>
    <row r="9" spans="2:36" ht="15" customHeight="1">
      <c r="B9" s="244" t="s">
        <v>66</v>
      </c>
      <c r="C9" s="421" t="s">
        <v>26</v>
      </c>
      <c r="D9" s="283" t="s">
        <v>7</v>
      </c>
      <c r="E9" s="603" t="s">
        <v>7</v>
      </c>
      <c r="F9" s="986" t="s">
        <v>8</v>
      </c>
      <c r="G9" s="576" t="s">
        <v>8</v>
      </c>
      <c r="H9" s="603" t="s">
        <v>14</v>
      </c>
      <c r="I9" s="811" t="s">
        <v>14</v>
      </c>
      <c r="J9" s="677" t="s">
        <v>14</v>
      </c>
      <c r="K9" s="676" t="s">
        <v>14</v>
      </c>
      <c r="L9" s="276" t="s">
        <v>6</v>
      </c>
      <c r="M9" s="693" t="s">
        <v>7</v>
      </c>
      <c r="N9" s="694" t="s">
        <v>7</v>
      </c>
      <c r="O9" s="678" t="s">
        <v>8</v>
      </c>
      <c r="P9" s="226" t="s">
        <v>8</v>
      </c>
      <c r="Q9" s="226" t="s">
        <v>8</v>
      </c>
      <c r="R9" s="678" t="s">
        <v>8</v>
      </c>
      <c r="S9" s="1046" t="s">
        <v>8</v>
      </c>
      <c r="T9" s="583" t="s">
        <v>6</v>
      </c>
      <c r="U9" s="584" t="s">
        <v>6</v>
      </c>
      <c r="V9" s="226" t="s">
        <v>7</v>
      </c>
      <c r="W9" s="226" t="s">
        <v>7</v>
      </c>
      <c r="X9" s="950" t="s">
        <v>8</v>
      </c>
      <c r="Y9" s="647" t="s">
        <v>8</v>
      </c>
      <c r="Z9" s="647" t="s">
        <v>8</v>
      </c>
      <c r="AA9" s="227" t="s">
        <v>7</v>
      </c>
      <c r="AB9" s="210" t="s">
        <v>7</v>
      </c>
      <c r="AC9" s="226" t="s">
        <v>8</v>
      </c>
      <c r="AD9" s="643" t="s">
        <v>8</v>
      </c>
      <c r="AE9" s="563" t="s">
        <v>7</v>
      </c>
      <c r="AF9" s="647" t="s">
        <v>7</v>
      </c>
      <c r="AG9" s="647" t="s">
        <v>7</v>
      </c>
      <c r="AH9" s="1047" t="s">
        <v>8</v>
      </c>
    </row>
    <row r="10" spans="2:36" ht="17.25" customHeight="1">
      <c r="B10" s="242" t="s">
        <v>90</v>
      </c>
      <c r="C10" s="478" t="s">
        <v>28</v>
      </c>
      <c r="D10" s="283" t="s">
        <v>14</v>
      </c>
      <c r="E10" s="996" t="s">
        <v>14</v>
      </c>
      <c r="F10" s="987" t="s">
        <v>19</v>
      </c>
      <c r="G10" s="576" t="s">
        <v>19</v>
      </c>
      <c r="H10" s="1008" t="s">
        <v>6</v>
      </c>
      <c r="I10" s="811" t="s">
        <v>7</v>
      </c>
      <c r="J10" s="664" t="s">
        <v>7</v>
      </c>
      <c r="K10" s="664" t="s">
        <v>7</v>
      </c>
      <c r="L10" s="666" t="s">
        <v>14</v>
      </c>
      <c r="M10" s="695" t="s">
        <v>14</v>
      </c>
      <c r="N10" s="696" t="s">
        <v>14</v>
      </c>
      <c r="O10" s="671" t="s">
        <v>19</v>
      </c>
      <c r="P10" s="664" t="s">
        <v>19</v>
      </c>
      <c r="Q10" s="664" t="s">
        <v>19</v>
      </c>
      <c r="R10" s="687" t="s">
        <v>6</v>
      </c>
      <c r="S10" s="1009" t="s">
        <v>19</v>
      </c>
      <c r="T10" s="580" t="s">
        <v>7</v>
      </c>
      <c r="U10" s="204" t="s">
        <v>7</v>
      </c>
      <c r="V10" s="667" t="s">
        <v>14</v>
      </c>
      <c r="W10" s="667" t="s">
        <v>14</v>
      </c>
      <c r="X10" s="1011" t="s">
        <v>14</v>
      </c>
      <c r="Y10" s="924" t="s">
        <v>19</v>
      </c>
      <c r="Z10" s="924" t="s">
        <v>19</v>
      </c>
      <c r="AA10" s="737" t="s">
        <v>7</v>
      </c>
      <c r="AB10" s="204" t="s">
        <v>7</v>
      </c>
      <c r="AC10" s="669" t="s">
        <v>6</v>
      </c>
      <c r="AD10" s="597" t="s">
        <v>6</v>
      </c>
      <c r="AE10" s="661" t="s">
        <v>6</v>
      </c>
      <c r="AF10" s="951" t="s">
        <v>14</v>
      </c>
      <c r="AG10" s="951" t="s">
        <v>14</v>
      </c>
      <c r="AH10" s="211" t="s">
        <v>19</v>
      </c>
    </row>
    <row r="11" spans="2:36" ht="16.5" customHeight="1">
      <c r="B11" s="422" t="s">
        <v>91</v>
      </c>
      <c r="C11" s="421" t="s">
        <v>30</v>
      </c>
      <c r="D11" s="1007" t="s">
        <v>19</v>
      </c>
      <c r="E11" s="996" t="s">
        <v>14</v>
      </c>
      <c r="F11" s="988" t="s">
        <v>14</v>
      </c>
      <c r="G11" s="576" t="s">
        <v>14</v>
      </c>
      <c r="H11" s="999" t="s">
        <v>19</v>
      </c>
      <c r="I11" s="812" t="s">
        <v>19</v>
      </c>
      <c r="J11" s="212" t="s">
        <v>19</v>
      </c>
      <c r="K11" s="215" t="s">
        <v>6</v>
      </c>
      <c r="L11" s="275" t="s">
        <v>7</v>
      </c>
      <c r="M11" s="566" t="s">
        <v>7</v>
      </c>
      <c r="N11" s="576" t="s">
        <v>7</v>
      </c>
      <c r="O11" s="761" t="s">
        <v>4</v>
      </c>
      <c r="P11" s="761" t="s">
        <v>4</v>
      </c>
      <c r="Q11" s="761" t="s">
        <v>4</v>
      </c>
      <c r="R11" s="761" t="s">
        <v>4</v>
      </c>
      <c r="S11" s="761" t="s">
        <v>4</v>
      </c>
      <c r="T11" s="569" t="s">
        <v>7</v>
      </c>
      <c r="U11" s="205" t="s">
        <v>7</v>
      </c>
      <c r="V11" s="1016" t="s">
        <v>4</v>
      </c>
      <c r="W11" s="761" t="s">
        <v>4</v>
      </c>
      <c r="X11" s="1016" t="s">
        <v>4</v>
      </c>
      <c r="Y11" s="660" t="s">
        <v>7</v>
      </c>
      <c r="Z11" s="859" t="s">
        <v>4</v>
      </c>
      <c r="AA11" s="859" t="s">
        <v>4</v>
      </c>
      <c r="AB11" s="205" t="s">
        <v>19</v>
      </c>
      <c r="AC11" s="212" t="s">
        <v>7</v>
      </c>
      <c r="AD11" s="275" t="s">
        <v>7</v>
      </c>
      <c r="AE11" s="660" t="s">
        <v>7</v>
      </c>
      <c r="AF11" s="660" t="s">
        <v>7</v>
      </c>
      <c r="AG11" s="709" t="s">
        <v>14</v>
      </c>
      <c r="AH11" s="211" t="s">
        <v>14</v>
      </c>
    </row>
    <row r="12" spans="2:36" ht="15" customHeight="1">
      <c r="B12" s="244" t="s">
        <v>92</v>
      </c>
      <c r="C12" s="421" t="s">
        <v>32</v>
      </c>
      <c r="D12" s="1048" t="s">
        <v>6</v>
      </c>
      <c r="E12" s="603" t="s">
        <v>19</v>
      </c>
      <c r="F12" s="986" t="s">
        <v>7</v>
      </c>
      <c r="G12" s="576" t="s">
        <v>7</v>
      </c>
      <c r="H12" s="999" t="s">
        <v>7</v>
      </c>
      <c r="I12" s="812" t="s">
        <v>7</v>
      </c>
      <c r="J12" s="630" t="s">
        <v>14</v>
      </c>
      <c r="K12" s="631" t="s">
        <v>19</v>
      </c>
      <c r="L12" s="632" t="s">
        <v>19</v>
      </c>
      <c r="M12" s="693" t="s">
        <v>7</v>
      </c>
      <c r="N12" s="694" t="s">
        <v>7</v>
      </c>
      <c r="O12" s="653" t="s">
        <v>6</v>
      </c>
      <c r="P12" s="199" t="s">
        <v>6</v>
      </c>
      <c r="Q12" s="199" t="s">
        <v>6</v>
      </c>
      <c r="R12" s="651" t="s">
        <v>14</v>
      </c>
      <c r="S12" s="578" t="s">
        <v>14</v>
      </c>
      <c r="T12" s="569" t="s">
        <v>19</v>
      </c>
      <c r="U12" s="205" t="s">
        <v>19</v>
      </c>
      <c r="V12" s="212" t="s">
        <v>7</v>
      </c>
      <c r="W12" s="1018" t="s">
        <v>6</v>
      </c>
      <c r="X12" s="724" t="s">
        <v>7</v>
      </c>
      <c r="Y12" s="724" t="s">
        <v>7</v>
      </c>
      <c r="Z12" s="884" t="s">
        <v>14</v>
      </c>
      <c r="AA12" s="1019" t="s">
        <v>14</v>
      </c>
      <c r="AB12" s="205" t="s">
        <v>14</v>
      </c>
      <c r="AC12" s="212" t="s">
        <v>19</v>
      </c>
      <c r="AD12" s="275" t="s">
        <v>19</v>
      </c>
      <c r="AE12" s="660" t="s">
        <v>19</v>
      </c>
      <c r="AF12" s="711" t="s">
        <v>6</v>
      </c>
      <c r="AG12" s="563" t="s">
        <v>7</v>
      </c>
      <c r="AH12" s="211" t="s">
        <v>7</v>
      </c>
      <c r="AJ12" s="1017"/>
    </row>
    <row r="13" spans="2:36" ht="15" customHeight="1">
      <c r="B13" s="246" t="s">
        <v>93</v>
      </c>
      <c r="C13" s="634" t="s">
        <v>34</v>
      </c>
      <c r="D13" s="1049" t="s">
        <v>4</v>
      </c>
      <c r="E13" s="828" t="s">
        <v>4</v>
      </c>
      <c r="F13" s="697" t="s">
        <v>7</v>
      </c>
      <c r="G13" s="208" t="s">
        <v>7</v>
      </c>
      <c r="H13" s="938" t="s">
        <v>4</v>
      </c>
      <c r="I13" s="1050" t="s">
        <v>6</v>
      </c>
      <c r="J13" s="673" t="s">
        <v>6</v>
      </c>
      <c r="K13" s="674" t="s">
        <v>14</v>
      </c>
      <c r="L13" s="745" t="s">
        <v>14</v>
      </c>
      <c r="M13" s="697" t="s">
        <v>19</v>
      </c>
      <c r="N13" s="698" t="s">
        <v>19</v>
      </c>
      <c r="O13" s="675" t="s">
        <v>7</v>
      </c>
      <c r="P13" s="633" t="s">
        <v>7</v>
      </c>
      <c r="Q13" s="633" t="s">
        <v>7</v>
      </c>
      <c r="R13" s="1009" t="s">
        <v>19</v>
      </c>
      <c r="S13" s="634" t="s">
        <v>14</v>
      </c>
      <c r="T13" s="585" t="s">
        <v>14</v>
      </c>
      <c r="U13" s="208" t="s">
        <v>14</v>
      </c>
      <c r="V13" s="633" t="s">
        <v>19</v>
      </c>
      <c r="W13" s="633" t="s">
        <v>19</v>
      </c>
      <c r="X13" s="1012" t="s">
        <v>19</v>
      </c>
      <c r="Y13" s="1012" t="s">
        <v>6</v>
      </c>
      <c r="Z13" s="1012" t="s">
        <v>7</v>
      </c>
      <c r="AA13" s="1020" t="s">
        <v>19</v>
      </c>
      <c r="AB13" s="208" t="s">
        <v>7</v>
      </c>
      <c r="AC13" s="635" t="s">
        <v>14</v>
      </c>
      <c r="AD13" s="634" t="s">
        <v>14</v>
      </c>
      <c r="AE13" s="660" t="s">
        <v>14</v>
      </c>
      <c r="AF13" s="709" t="s">
        <v>19</v>
      </c>
      <c r="AG13" s="709" t="s">
        <v>19</v>
      </c>
      <c r="AH13" s="211" t="s">
        <v>7</v>
      </c>
    </row>
    <row r="14" spans="2:36" ht="16.149999999999999" customHeight="1">
      <c r="B14" s="246" t="s">
        <v>55</v>
      </c>
      <c r="C14" s="207"/>
      <c r="D14" s="637"/>
      <c r="E14" s="993"/>
      <c r="F14" s="991"/>
      <c r="G14" s="992"/>
      <c r="H14" s="994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993"/>
      <c r="AA14" s="991"/>
      <c r="AB14" s="992"/>
      <c r="AC14" s="994"/>
      <c r="AD14" s="637"/>
      <c r="AE14" s="637"/>
      <c r="AF14" s="637"/>
      <c r="AG14" s="637"/>
      <c r="AH14" s="637"/>
    </row>
    <row r="15" spans="2:36" ht="11.25" customHeight="1">
      <c r="B15" s="4"/>
    </row>
    <row r="16" spans="2:36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Z18" si="0">SUM(D19:D22)</f>
        <v>4</v>
      </c>
      <c r="E18" s="798">
        <f t="shared" si="0"/>
        <v>6</v>
      </c>
      <c r="F18" s="774">
        <f t="shared" si="0"/>
        <v>4</v>
      </c>
      <c r="G18" s="775">
        <f t="shared" si="0"/>
        <v>4</v>
      </c>
      <c r="H18" s="790">
        <f t="shared" si="0"/>
        <v>5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798">
        <f t="shared" si="0"/>
        <v>6</v>
      </c>
      <c r="M18" s="774">
        <f t="shared" si="0"/>
        <v>4</v>
      </c>
      <c r="N18" s="775">
        <f t="shared" si="0"/>
        <v>4</v>
      </c>
      <c r="O18" s="790">
        <f t="shared" si="0"/>
        <v>5</v>
      </c>
      <c r="P18" s="53">
        <f t="shared" si="0"/>
        <v>5</v>
      </c>
      <c r="Q18" s="53">
        <f t="shared" si="0"/>
        <v>5</v>
      </c>
      <c r="R18" s="53">
        <f t="shared" si="0"/>
        <v>6</v>
      </c>
      <c r="S18" s="798">
        <f t="shared" si="0"/>
        <v>6</v>
      </c>
      <c r="T18" s="774">
        <f t="shared" si="0"/>
        <v>4</v>
      </c>
      <c r="U18" s="775">
        <f t="shared" si="0"/>
        <v>4</v>
      </c>
      <c r="V18" s="790">
        <f t="shared" si="0"/>
        <v>5</v>
      </c>
      <c r="W18" s="53">
        <f t="shared" si="0"/>
        <v>6</v>
      </c>
      <c r="X18" s="53">
        <f t="shared" si="0"/>
        <v>5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>
      <c r="B19" s="4"/>
      <c r="C19" s="52" t="s">
        <v>8</v>
      </c>
      <c r="D19" s="81">
        <f t="shared" ref="D19:AH19" si="3">COUNTIFS(D$6:D$13,"M")+COUNTIFS(D$6:D$13,"MG")</f>
        <v>1</v>
      </c>
      <c r="E19" s="799">
        <f t="shared" si="3"/>
        <v>2</v>
      </c>
      <c r="F19" s="776">
        <f t="shared" si="3"/>
        <v>1</v>
      </c>
      <c r="G19" s="777">
        <f t="shared" si="3"/>
        <v>1</v>
      </c>
      <c r="H19" s="791">
        <f t="shared" si="3"/>
        <v>2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799">
        <f t="shared" si="3"/>
        <v>2</v>
      </c>
      <c r="M19" s="776">
        <f t="shared" si="3"/>
        <v>1</v>
      </c>
      <c r="N19" s="777">
        <f t="shared" si="3"/>
        <v>1</v>
      </c>
      <c r="O19" s="791">
        <f>COUNTIFS(O$6:O$13,"M")+COUNTIFS(O$6:O$13,"MG")</f>
        <v>2</v>
      </c>
      <c r="P19" s="81">
        <f t="shared" si="3"/>
        <v>2</v>
      </c>
      <c r="Q19" s="81">
        <f t="shared" si="3"/>
        <v>2</v>
      </c>
      <c r="R19" s="81">
        <f t="shared" si="3"/>
        <v>2</v>
      </c>
      <c r="S19" s="799">
        <f t="shared" si="3"/>
        <v>2</v>
      </c>
      <c r="T19" s="776">
        <f t="shared" si="3"/>
        <v>1</v>
      </c>
      <c r="U19" s="777">
        <f t="shared" si="3"/>
        <v>1</v>
      </c>
      <c r="V19" s="791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>
      <c r="B20" s="4"/>
      <c r="C20" s="52" t="s">
        <v>14</v>
      </c>
      <c r="D20" s="84">
        <f t="shared" ref="D20:AH20" si="4">COUNTIFS(D$6:D$13,"T")+COUNTIFS(D$6:D$13,"TG")</f>
        <v>1</v>
      </c>
      <c r="E20" s="800">
        <f t="shared" si="4"/>
        <v>2</v>
      </c>
      <c r="F20" s="778">
        <f t="shared" si="4"/>
        <v>1</v>
      </c>
      <c r="G20" s="779">
        <f t="shared" si="4"/>
        <v>1</v>
      </c>
      <c r="H20" s="792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800">
        <f t="shared" si="4"/>
        <v>2</v>
      </c>
      <c r="M20" s="778">
        <f t="shared" si="4"/>
        <v>1</v>
      </c>
      <c r="N20" s="779">
        <f t="shared" si="4"/>
        <v>1</v>
      </c>
      <c r="O20" s="792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800">
        <f t="shared" si="4"/>
        <v>2</v>
      </c>
      <c r="T20" s="778">
        <f t="shared" si="4"/>
        <v>1</v>
      </c>
      <c r="U20" s="779">
        <f t="shared" si="4"/>
        <v>1</v>
      </c>
      <c r="V20" s="792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>
      <c r="C21" s="52" t="s">
        <v>19</v>
      </c>
      <c r="D21" s="87">
        <f t="shared" ref="D21:AH21" si="5">COUNTIFS(D$6:D$13,"N")+COUNTIFS(D$6:D$13,"NG")</f>
        <v>1</v>
      </c>
      <c r="E21" s="801">
        <f t="shared" si="5"/>
        <v>1</v>
      </c>
      <c r="F21" s="780">
        <f t="shared" si="5"/>
        <v>1</v>
      </c>
      <c r="G21" s="781">
        <f t="shared" si="5"/>
        <v>1</v>
      </c>
      <c r="H21" s="793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01">
        <f t="shared" si="5"/>
        <v>1</v>
      </c>
      <c r="M21" s="780">
        <f t="shared" si="5"/>
        <v>1</v>
      </c>
      <c r="N21" s="781">
        <f t="shared" si="5"/>
        <v>1</v>
      </c>
      <c r="O21" s="793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01">
        <f t="shared" si="5"/>
        <v>1</v>
      </c>
      <c r="T21" s="780">
        <f t="shared" si="5"/>
        <v>1</v>
      </c>
      <c r="U21" s="781">
        <f t="shared" si="5"/>
        <v>1</v>
      </c>
      <c r="V21" s="793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>
      <c r="C22" s="52" t="s">
        <v>6</v>
      </c>
      <c r="D22" s="90">
        <f t="shared" ref="D22:AH22" si="6">COUNTIFS(D$6:D$13,"D")+COUNTIFS(D$6:D$13,"DG")</f>
        <v>1</v>
      </c>
      <c r="E22" s="802">
        <f t="shared" si="6"/>
        <v>1</v>
      </c>
      <c r="F22" s="782">
        <f t="shared" si="6"/>
        <v>1</v>
      </c>
      <c r="G22" s="783">
        <f t="shared" si="6"/>
        <v>1</v>
      </c>
      <c r="H22" s="794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802">
        <f t="shared" si="6"/>
        <v>1</v>
      </c>
      <c r="M22" s="782">
        <f t="shared" si="6"/>
        <v>1</v>
      </c>
      <c r="N22" s="783">
        <f t="shared" si="6"/>
        <v>1</v>
      </c>
      <c r="O22" s="794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802">
        <f t="shared" si="6"/>
        <v>1</v>
      </c>
      <c r="T22" s="782">
        <f t="shared" si="6"/>
        <v>1</v>
      </c>
      <c r="U22" s="783">
        <f t="shared" si="6"/>
        <v>1</v>
      </c>
      <c r="V22" s="794">
        <f t="shared" si="6"/>
        <v>0</v>
      </c>
      <c r="W22" s="90">
        <f t="shared" si="6"/>
        <v>1</v>
      </c>
      <c r="X22" s="90">
        <f t="shared" si="6"/>
        <v>0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>
      <c r="C23" s="21" t="s">
        <v>7</v>
      </c>
      <c r="D23" s="92">
        <f t="shared" ref="D23:AH23" si="7">COUNTIFS(D$6:D$13,"L")+COUNTIFS(D$6:D$13,"LG")</f>
        <v>3</v>
      </c>
      <c r="E23" s="803">
        <f t="shared" si="7"/>
        <v>1</v>
      </c>
      <c r="F23" s="784">
        <f t="shared" si="7"/>
        <v>4</v>
      </c>
      <c r="G23" s="785">
        <f t="shared" si="7"/>
        <v>4</v>
      </c>
      <c r="H23" s="795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803">
        <f t="shared" si="7"/>
        <v>2</v>
      </c>
      <c r="M23" s="784">
        <f t="shared" si="7"/>
        <v>4</v>
      </c>
      <c r="N23" s="785">
        <f t="shared" si="7"/>
        <v>4</v>
      </c>
      <c r="O23" s="795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803">
        <f t="shared" si="7"/>
        <v>1</v>
      </c>
      <c r="T23" s="784">
        <f t="shared" si="7"/>
        <v>4</v>
      </c>
      <c r="U23" s="785">
        <f t="shared" si="7"/>
        <v>4</v>
      </c>
      <c r="V23" s="795">
        <f t="shared" si="7"/>
        <v>2</v>
      </c>
      <c r="W23" s="92">
        <f t="shared" si="7"/>
        <v>1</v>
      </c>
      <c r="X23" s="92">
        <f t="shared" si="7"/>
        <v>2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 ht="12.6">
      <c r="C24" s="21" t="s">
        <v>94</v>
      </c>
      <c r="D24" s="180">
        <f>COUNTIFS(H$6:H$13,"MG")+COUNTIFS(H$6:H$13,"TG")+COUNTIFS(H$6:H$13,"LG")+COUNTIFS(H$6:H$13,"DG")</f>
        <v>1</v>
      </c>
      <c r="E24" s="804">
        <f>COUNTIFS(H$6:H$13,"MG")+COUNTIFS(H$6:H$13,"TG")+COUNTIFS(H$6:H$13,"LG")+COUNTIFS(H$6:H$13,"DG")</f>
        <v>1</v>
      </c>
      <c r="F24" s="786">
        <f>COUNTIFS(H$6:H$13,"MG")+COUNTIFS(H$6:H$13,"TG")+COUNTIFS(H$6:H$13,"LG")+COUNTIFS(H$6:H$13,"DG")</f>
        <v>1</v>
      </c>
      <c r="G24" s="787">
        <f>COUNTIFS(H$6:H$13,"MG")+COUNTIFS(H$6:H$13,"TG")+COUNTIFS(H$6:H$13,"LG")+COUNTIFS(H$6:H$13,"DG")</f>
        <v>1</v>
      </c>
      <c r="H24" s="796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1</v>
      </c>
      <c r="J24" s="180">
        <f>COUNTIFS(J$6:J$13,"MG")+COUNTIFS(J$6:J$13,"TG")+COUNTIFS(J$6:J$13,"LG")+COUNTIFS(J$6:J$13,"DG")</f>
        <v>1</v>
      </c>
      <c r="K24" s="180">
        <f t="shared" ref="K24:O24" si="8">COUNTIFS(K$6:K$13,"MG")+COUNTIFS(K$6:K$13,"TG")+COUNTIFS(K$6:K$13,"LG")+COUNTIFS(K$6:K$13,"DG")</f>
        <v>1</v>
      </c>
      <c r="L24" s="804">
        <f t="shared" ref="L24" si="9">COUNTIFS(M$6:M$13,"MG")+COUNTIFS(M$6:M$13,"TG")+COUNTIFS(M$6:M$13,"LG")+COUNTIFS(M$6:M$13,"DG")</f>
        <v>1</v>
      </c>
      <c r="M24" s="786">
        <f t="shared" ref="M24:N24" si="10">COUNTIFS(M$6:M$13,"MG")+COUNTIFS(M$6:M$13,"TG")+COUNTIFS(M$6:M$13,"LG")+COUNTIFS(M$6:M$13,"DG")</f>
        <v>1</v>
      </c>
      <c r="N24" s="787">
        <f t="shared" si="10"/>
        <v>1</v>
      </c>
      <c r="O24" s="796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804">
        <f t="shared" ref="S24" si="13">COUNTIFS(T$6:T$13,"MG")+COUNTIFS(T$6:T$13,"TG")+COUNTIFS(T$6:T$13,"LG")+COUNTIFS(T$6:T$13,"DG")</f>
        <v>1</v>
      </c>
      <c r="T24" s="786">
        <f t="shared" si="12"/>
        <v>1</v>
      </c>
      <c r="U24" s="787">
        <f t="shared" si="12"/>
        <v>1</v>
      </c>
      <c r="V24" s="796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7">COUNTIFS(D$6:D$13,"V")</f>
        <v>1</v>
      </c>
      <c r="E25" s="805">
        <f t="shared" si="17"/>
        <v>1</v>
      </c>
      <c r="F25" s="788">
        <f t="shared" si="17"/>
        <v>0</v>
      </c>
      <c r="G25" s="789">
        <f t="shared" si="17"/>
        <v>0</v>
      </c>
      <c r="H25" s="797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805">
        <f t="shared" si="17"/>
        <v>0</v>
      </c>
      <c r="M25" s="788">
        <f t="shared" si="17"/>
        <v>0</v>
      </c>
      <c r="N25" s="789">
        <f t="shared" si="17"/>
        <v>0</v>
      </c>
      <c r="O25" s="797">
        <f t="shared" si="17"/>
        <v>1</v>
      </c>
      <c r="P25" s="94">
        <f t="shared" si="17"/>
        <v>1</v>
      </c>
      <c r="Q25" s="94">
        <f t="shared" si="17"/>
        <v>1</v>
      </c>
      <c r="R25" s="94">
        <f t="shared" si="17"/>
        <v>1</v>
      </c>
      <c r="S25" s="805">
        <f t="shared" si="17"/>
        <v>1</v>
      </c>
      <c r="T25" s="788">
        <f t="shared" si="17"/>
        <v>0</v>
      </c>
      <c r="U25" s="789">
        <f t="shared" si="17"/>
        <v>0</v>
      </c>
      <c r="V25" s="797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 ht="12.6"/>
    <row r="27" spans="2:34" ht="12.6"/>
    <row r="28" spans="2:34" ht="12.6"/>
    <row r="29" spans="2:34" ht="12.6"/>
    <row r="30" spans="2:34" ht="12.6"/>
    <row r="31" spans="2:34" ht="12.6"/>
    <row r="32" spans="2:34" ht="12.6"/>
    <row r="33" spans="2:2" ht="12.6"/>
    <row r="34" spans="2:2" s="10" customFormat="1" ht="12.6">
      <c r="B34"/>
    </row>
    <row r="35" spans="2:2" s="10" customFormat="1" ht="12.6">
      <c r="B35"/>
    </row>
    <row r="36" spans="2:2" s="10" customFormat="1" ht="12.6">
      <c r="B36"/>
    </row>
    <row r="37" spans="2:2" s="10" customFormat="1" ht="12.6">
      <c r="B37"/>
    </row>
    <row r="38" spans="2:2" s="10" customFormat="1" ht="12.6">
      <c r="B38"/>
    </row>
    <row r="39" spans="2:2" s="10" customFormat="1" ht="12.6">
      <c r="B39"/>
    </row>
    <row r="40" spans="2:2" s="10" customFormat="1" ht="12.6">
      <c r="B40"/>
    </row>
    <row r="41" spans="2:2" s="10" customFormat="1" ht="12.6">
      <c r="B41"/>
    </row>
    <row r="42" spans="2:2" s="10" customFormat="1" ht="12.6">
      <c r="B42"/>
    </row>
    <row r="43" spans="2:2" s="10" customFormat="1" ht="12.6">
      <c r="B43"/>
    </row>
    <row r="44" spans="2:2" s="10" customFormat="1" ht="12.6">
      <c r="B44"/>
    </row>
    <row r="45" spans="2:2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43FF-22CE-443D-A521-D05569981296}">
  <sheetPr>
    <tabColor theme="9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bottomRight" activeCell="T29" sqref="T2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31" width="4.28515625" customWidth="1"/>
    <col min="32" max="32" width="9.28515625" bestFit="1" customWidth="1"/>
    <col min="33" max="37" width="9.140625"/>
  </cols>
  <sheetData>
    <row r="1" spans="2:33" ht="21" customHeight="1"/>
    <row r="2" spans="2:33" ht="6" customHeight="1">
      <c r="B2" s="500" t="s">
        <v>95</v>
      </c>
      <c r="C2" s="533" t="s">
        <v>95</v>
      </c>
      <c r="D2" s="533"/>
      <c r="E2" s="501" t="s">
        <v>95</v>
      </c>
      <c r="F2" s="533"/>
      <c r="G2" s="533"/>
      <c r="H2" s="533"/>
      <c r="I2" s="533"/>
      <c r="J2" s="606"/>
      <c r="K2" s="533"/>
      <c r="L2" s="606"/>
      <c r="M2" s="533"/>
      <c r="N2" s="533"/>
      <c r="O2" s="501"/>
      <c r="P2" s="533"/>
      <c r="Q2" s="533"/>
      <c r="R2" s="533"/>
      <c r="S2" s="501"/>
      <c r="T2" s="501"/>
      <c r="U2" s="606"/>
      <c r="V2" s="606"/>
      <c r="W2" s="606"/>
      <c r="X2" s="533"/>
      <c r="Y2" s="501"/>
      <c r="Z2" s="606"/>
      <c r="AA2" s="606"/>
      <c r="AB2" s="606"/>
      <c r="AC2" s="533"/>
      <c r="AD2" s="533"/>
      <c r="AE2" s="501"/>
    </row>
    <row r="3" spans="2:33" ht="10.5" customHeight="1">
      <c r="B3" s="679" t="s">
        <v>95</v>
      </c>
      <c r="C3" s="680" t="s">
        <v>95</v>
      </c>
      <c r="D3" s="495" t="s">
        <v>95</v>
      </c>
      <c r="E3" s="681"/>
      <c r="F3" s="495"/>
      <c r="G3" s="681"/>
      <c r="H3" s="681"/>
      <c r="I3" s="681"/>
      <c r="J3" s="495"/>
      <c r="K3" s="495"/>
      <c r="L3" s="681"/>
      <c r="M3" s="681"/>
      <c r="N3" s="681"/>
      <c r="O3" s="681"/>
      <c r="P3" s="681"/>
      <c r="Q3" s="495"/>
      <c r="R3" s="495"/>
      <c r="S3" s="681"/>
      <c r="T3" s="681"/>
      <c r="U3" s="681"/>
      <c r="V3" s="681"/>
      <c r="W3" s="681"/>
      <c r="X3" s="495"/>
      <c r="Y3" s="495"/>
      <c r="Z3" s="681"/>
      <c r="AA3" s="681"/>
      <c r="AB3" s="681"/>
      <c r="AC3" s="681"/>
      <c r="AD3" s="681"/>
      <c r="AE3" s="685"/>
    </row>
    <row r="4" spans="2:33" ht="15" customHeight="1">
      <c r="B4" s="1126" t="s">
        <v>3</v>
      </c>
      <c r="C4" s="496" t="s">
        <v>95</v>
      </c>
      <c r="D4" s="622" t="s">
        <v>6</v>
      </c>
      <c r="E4" s="659" t="s">
        <v>7</v>
      </c>
      <c r="F4" s="997" t="s">
        <v>8</v>
      </c>
      <c r="G4" s="659" t="s">
        <v>9</v>
      </c>
      <c r="H4" s="659" t="s">
        <v>10</v>
      </c>
      <c r="I4" s="659" t="s">
        <v>4</v>
      </c>
      <c r="J4" s="743" t="s">
        <v>5</v>
      </c>
      <c r="K4" s="744" t="s">
        <v>6</v>
      </c>
      <c r="L4" s="659" t="s">
        <v>7</v>
      </c>
      <c r="M4" s="659" t="s">
        <v>8</v>
      </c>
      <c r="N4" s="659" t="s">
        <v>9</v>
      </c>
      <c r="O4" s="659" t="s">
        <v>10</v>
      </c>
      <c r="P4" s="659" t="s">
        <v>4</v>
      </c>
      <c r="Q4" s="700" t="s">
        <v>5</v>
      </c>
      <c r="R4" s="701" t="s">
        <v>6</v>
      </c>
      <c r="S4" s="659" t="s">
        <v>7</v>
      </c>
      <c r="T4" s="659" t="s">
        <v>8</v>
      </c>
      <c r="U4" s="659" t="s">
        <v>9</v>
      </c>
      <c r="V4" s="659" t="s">
        <v>10</v>
      </c>
      <c r="W4" s="659" t="s">
        <v>4</v>
      </c>
      <c r="X4" s="700" t="s">
        <v>5</v>
      </c>
      <c r="Y4" s="701" t="s">
        <v>6</v>
      </c>
      <c r="Z4" s="659" t="s">
        <v>7</v>
      </c>
      <c r="AA4" s="659" t="s">
        <v>8</v>
      </c>
      <c r="AB4" s="659" t="s">
        <v>9</v>
      </c>
      <c r="AC4" s="659" t="s">
        <v>10</v>
      </c>
      <c r="AD4" s="659" t="s">
        <v>4</v>
      </c>
      <c r="AE4" s="608" t="s">
        <v>5</v>
      </c>
    </row>
    <row r="5" spans="2:33" ht="13.5" customHeight="1">
      <c r="B5" s="1127"/>
      <c r="C5" s="979" t="s">
        <v>95</v>
      </c>
      <c r="D5" s="504">
        <v>1</v>
      </c>
      <c r="E5" s="497">
        <v>2</v>
      </c>
      <c r="F5" s="504">
        <v>3</v>
      </c>
      <c r="G5" s="497">
        <v>4</v>
      </c>
      <c r="H5" s="504">
        <v>5</v>
      </c>
      <c r="I5" s="497">
        <v>6</v>
      </c>
      <c r="J5" s="504">
        <v>7</v>
      </c>
      <c r="K5" s="497">
        <v>8</v>
      </c>
      <c r="L5" s="504">
        <v>9</v>
      </c>
      <c r="M5" s="497">
        <v>10</v>
      </c>
      <c r="N5" s="504">
        <v>11</v>
      </c>
      <c r="O5" s="497">
        <v>12</v>
      </c>
      <c r="P5" s="504">
        <v>13</v>
      </c>
      <c r="Q5" s="497">
        <v>14</v>
      </c>
      <c r="R5" s="504">
        <v>15</v>
      </c>
      <c r="S5" s="497">
        <v>16</v>
      </c>
      <c r="T5" s="504">
        <v>17</v>
      </c>
      <c r="U5" s="497">
        <v>18</v>
      </c>
      <c r="V5" s="504">
        <v>19</v>
      </c>
      <c r="W5" s="497">
        <v>20</v>
      </c>
      <c r="X5" s="504">
        <v>21</v>
      </c>
      <c r="Y5" s="497">
        <v>22</v>
      </c>
      <c r="Z5" s="504">
        <v>23</v>
      </c>
      <c r="AA5" s="497">
        <v>24</v>
      </c>
      <c r="AB5" s="504">
        <v>25</v>
      </c>
      <c r="AC5" s="497">
        <v>26</v>
      </c>
      <c r="AD5" s="504">
        <v>27</v>
      </c>
      <c r="AE5" s="497">
        <v>28</v>
      </c>
    </row>
    <row r="6" spans="2:33" ht="15" customHeight="1">
      <c r="B6" s="244" t="s">
        <v>97</v>
      </c>
      <c r="C6" s="421" t="s">
        <v>13</v>
      </c>
      <c r="D6" s="576" t="s">
        <v>7</v>
      </c>
      <c r="E6" s="603" t="s">
        <v>8</v>
      </c>
      <c r="F6" s="280" t="s">
        <v>8</v>
      </c>
      <c r="G6" s="953" t="s">
        <v>8</v>
      </c>
      <c r="H6" s="948" t="s">
        <v>8</v>
      </c>
      <c r="I6" s="949" t="s">
        <v>8</v>
      </c>
      <c r="J6" s="982" t="s">
        <v>6</v>
      </c>
      <c r="K6" s="983" t="s">
        <v>6</v>
      </c>
      <c r="L6" s="541" t="s">
        <v>7</v>
      </c>
      <c r="M6" s="224" t="s">
        <v>7</v>
      </c>
      <c r="N6" s="224" t="s">
        <v>8</v>
      </c>
      <c r="O6" s="541" t="s">
        <v>8</v>
      </c>
      <c r="P6" s="272" t="s">
        <v>8</v>
      </c>
      <c r="Q6" s="569" t="s">
        <v>7</v>
      </c>
      <c r="R6" s="205" t="s">
        <v>7</v>
      </c>
      <c r="S6" s="224" t="s">
        <v>8</v>
      </c>
      <c r="T6" s="224" t="s">
        <v>8</v>
      </c>
      <c r="U6" s="949" t="s">
        <v>7</v>
      </c>
      <c r="V6" s="563" t="s">
        <v>7</v>
      </c>
      <c r="W6" s="563" t="s">
        <v>7</v>
      </c>
      <c r="X6" s="205" t="s">
        <v>8</v>
      </c>
      <c r="Y6" s="205" t="s">
        <v>8</v>
      </c>
      <c r="Z6" s="216" t="s">
        <v>14</v>
      </c>
      <c r="AA6" s="578" t="s">
        <v>14</v>
      </c>
      <c r="AB6" s="951" t="s">
        <v>14</v>
      </c>
      <c r="AC6" s="951" t="s">
        <v>14</v>
      </c>
      <c r="AD6" s="984" t="s">
        <v>6</v>
      </c>
      <c r="AE6" s="951" t="s">
        <v>7</v>
      </c>
    </row>
    <row r="7" spans="2:33" ht="15" customHeight="1">
      <c r="B7" s="244" t="s">
        <v>73</v>
      </c>
      <c r="C7" s="421" t="s">
        <v>18</v>
      </c>
      <c r="D7" s="954" t="s">
        <v>53</v>
      </c>
      <c r="E7" s="998" t="s">
        <v>23</v>
      </c>
      <c r="F7" s="965" t="s">
        <v>23</v>
      </c>
      <c r="G7" s="968" t="s">
        <v>16</v>
      </c>
      <c r="H7" s="958" t="s">
        <v>16</v>
      </c>
      <c r="I7" s="956" t="s">
        <v>16</v>
      </c>
      <c r="J7" s="566" t="s">
        <v>7</v>
      </c>
      <c r="K7" s="576" t="s">
        <v>7</v>
      </c>
      <c r="L7" s="541" t="s">
        <v>8</v>
      </c>
      <c r="M7" s="224" t="s">
        <v>8</v>
      </c>
      <c r="N7" s="224" t="s">
        <v>7</v>
      </c>
      <c r="O7" s="541" t="s">
        <v>7</v>
      </c>
      <c r="P7" s="272" t="s">
        <v>7</v>
      </c>
      <c r="Q7" s="691" t="s">
        <v>16</v>
      </c>
      <c r="R7" s="692" t="s">
        <v>16</v>
      </c>
      <c r="S7" s="650" t="s">
        <v>22</v>
      </c>
      <c r="T7" s="514" t="s">
        <v>22</v>
      </c>
      <c r="U7" s="1010" t="s">
        <v>22</v>
      </c>
      <c r="V7" s="627" t="s">
        <v>22</v>
      </c>
      <c r="W7" s="711" t="s">
        <v>53</v>
      </c>
      <c r="X7" s="211" t="s">
        <v>7</v>
      </c>
      <c r="Y7" s="205" t="s">
        <v>7</v>
      </c>
      <c r="Z7" s="224" t="s">
        <v>8</v>
      </c>
      <c r="AA7" s="272" t="s">
        <v>8</v>
      </c>
      <c r="AB7" s="563" t="s">
        <v>8</v>
      </c>
      <c r="AC7" s="563" t="s">
        <v>8</v>
      </c>
      <c r="AD7" s="563" t="s">
        <v>8</v>
      </c>
      <c r="AE7" s="967" t="s">
        <v>53</v>
      </c>
    </row>
    <row r="8" spans="2:33" ht="15" customHeight="1">
      <c r="B8" s="244" t="s">
        <v>20</v>
      </c>
      <c r="C8" s="421" t="s">
        <v>21</v>
      </c>
      <c r="D8" s="576" t="s">
        <v>7</v>
      </c>
      <c r="E8" s="224" t="s">
        <v>8</v>
      </c>
      <c r="F8" s="283" t="s">
        <v>7</v>
      </c>
      <c r="G8" s="226" t="s">
        <v>7</v>
      </c>
      <c r="H8" s="226" t="s">
        <v>7</v>
      </c>
      <c r="I8" s="603" t="s">
        <v>7</v>
      </c>
      <c r="J8" s="691" t="s">
        <v>16</v>
      </c>
      <c r="K8" s="692" t="s">
        <v>16</v>
      </c>
      <c r="L8" s="650" t="s">
        <v>22</v>
      </c>
      <c r="M8" s="514" t="s">
        <v>22</v>
      </c>
      <c r="N8" s="514" t="s">
        <v>22</v>
      </c>
      <c r="O8" s="650" t="s">
        <v>22</v>
      </c>
      <c r="P8" s="276" t="s">
        <v>53</v>
      </c>
      <c r="Q8" s="566" t="s">
        <v>7</v>
      </c>
      <c r="R8" s="576" t="s">
        <v>7</v>
      </c>
      <c r="S8" s="638" t="s">
        <v>8</v>
      </c>
      <c r="T8" s="638" t="s">
        <v>8</v>
      </c>
      <c r="U8" s="639" t="s">
        <v>8</v>
      </c>
      <c r="V8" s="676" t="s">
        <v>7</v>
      </c>
      <c r="W8" s="676" t="s">
        <v>8</v>
      </c>
      <c r="X8" s="1013" t="s">
        <v>53</v>
      </c>
      <c r="Y8" s="954" t="s">
        <v>53</v>
      </c>
      <c r="Z8" s="968" t="s">
        <v>23</v>
      </c>
      <c r="AA8" s="556" t="s">
        <v>23</v>
      </c>
      <c r="AB8" s="627" t="s">
        <v>16</v>
      </c>
      <c r="AC8" s="627" t="s">
        <v>16</v>
      </c>
      <c r="AD8" s="627" t="s">
        <v>16</v>
      </c>
      <c r="AE8" s="978" t="s">
        <v>7</v>
      </c>
    </row>
    <row r="9" spans="2:33" ht="15" customHeight="1">
      <c r="B9" s="244" t="s">
        <v>66</v>
      </c>
      <c r="C9" s="421" t="s">
        <v>26</v>
      </c>
      <c r="D9" s="576" t="s">
        <v>8</v>
      </c>
      <c r="E9" s="603" t="s">
        <v>14</v>
      </c>
      <c r="F9" s="811" t="s">
        <v>14</v>
      </c>
      <c r="G9" s="677" t="s">
        <v>14</v>
      </c>
      <c r="H9" s="676" t="s">
        <v>14</v>
      </c>
      <c r="I9" s="276" t="s">
        <v>6</v>
      </c>
      <c r="J9" s="693" t="s">
        <v>7</v>
      </c>
      <c r="K9" s="694" t="s">
        <v>7</v>
      </c>
      <c r="L9" s="678" t="s">
        <v>8</v>
      </c>
      <c r="M9" s="226" t="s">
        <v>8</v>
      </c>
      <c r="N9" s="226" t="s">
        <v>8</v>
      </c>
      <c r="O9" s="678" t="s">
        <v>8</v>
      </c>
      <c r="P9" s="273" t="s">
        <v>8</v>
      </c>
      <c r="Q9" s="583" t="s">
        <v>6</v>
      </c>
      <c r="R9" s="584" t="s">
        <v>6</v>
      </c>
      <c r="S9" s="226" t="s">
        <v>7</v>
      </c>
      <c r="T9" s="226" t="s">
        <v>7</v>
      </c>
      <c r="U9" s="950" t="s">
        <v>8</v>
      </c>
      <c r="V9" s="647" t="s">
        <v>8</v>
      </c>
      <c r="W9" s="647" t="s">
        <v>8</v>
      </c>
      <c r="X9" s="227" t="s">
        <v>7</v>
      </c>
      <c r="Y9" s="210" t="s">
        <v>7</v>
      </c>
      <c r="Z9" s="226" t="s">
        <v>8</v>
      </c>
      <c r="AA9" s="273" t="s">
        <v>8</v>
      </c>
      <c r="AB9" s="563" t="s">
        <v>7</v>
      </c>
      <c r="AC9" s="563" t="s">
        <v>7</v>
      </c>
      <c r="AD9" s="563" t="s">
        <v>7</v>
      </c>
      <c r="AE9" s="709" t="s">
        <v>8</v>
      </c>
    </row>
    <row r="10" spans="2:33" ht="17.25" customHeight="1">
      <c r="B10" s="242" t="s">
        <v>90</v>
      </c>
      <c r="C10" s="478" t="s">
        <v>28</v>
      </c>
      <c r="D10" s="576" t="s">
        <v>19</v>
      </c>
      <c r="E10" s="1008" t="s">
        <v>6</v>
      </c>
      <c r="F10" s="811" t="s">
        <v>7</v>
      </c>
      <c r="G10" s="664" t="s">
        <v>7</v>
      </c>
      <c r="H10" s="664" t="s">
        <v>7</v>
      </c>
      <c r="I10" s="666" t="s">
        <v>14</v>
      </c>
      <c r="J10" s="695" t="s">
        <v>14</v>
      </c>
      <c r="K10" s="696" t="s">
        <v>14</v>
      </c>
      <c r="L10" s="671" t="s">
        <v>19</v>
      </c>
      <c r="M10" s="664" t="s">
        <v>19</v>
      </c>
      <c r="N10" s="664" t="s">
        <v>19</v>
      </c>
      <c r="O10" s="687" t="s">
        <v>6</v>
      </c>
      <c r="P10" s="1009" t="s">
        <v>19</v>
      </c>
      <c r="Q10" s="580" t="s">
        <v>7</v>
      </c>
      <c r="R10" s="204" t="s">
        <v>7</v>
      </c>
      <c r="S10" s="667" t="s">
        <v>14</v>
      </c>
      <c r="T10" s="667" t="s">
        <v>14</v>
      </c>
      <c r="U10" s="1011" t="s">
        <v>14</v>
      </c>
      <c r="V10" s="924" t="s">
        <v>19</v>
      </c>
      <c r="W10" s="924" t="s">
        <v>19</v>
      </c>
      <c r="X10" s="737" t="s">
        <v>7</v>
      </c>
      <c r="Y10" s="204" t="s">
        <v>7</v>
      </c>
      <c r="Z10" s="669" t="s">
        <v>6</v>
      </c>
      <c r="AA10" s="742" t="s">
        <v>6</v>
      </c>
      <c r="AB10" s="661" t="s">
        <v>6</v>
      </c>
      <c r="AC10" s="709" t="s">
        <v>14</v>
      </c>
      <c r="AD10" s="709" t="s">
        <v>14</v>
      </c>
      <c r="AE10" s="709" t="s">
        <v>19</v>
      </c>
    </row>
    <row r="11" spans="2:33" ht="16.5" customHeight="1">
      <c r="B11" s="422" t="s">
        <v>91</v>
      </c>
      <c r="C11" s="421" t="s">
        <v>30</v>
      </c>
      <c r="D11" s="576" t="s">
        <v>14</v>
      </c>
      <c r="E11" s="999" t="s">
        <v>19</v>
      </c>
      <c r="F11" s="811" t="s">
        <v>19</v>
      </c>
      <c r="G11" s="212" t="s">
        <v>19</v>
      </c>
      <c r="H11" s="215" t="s">
        <v>6</v>
      </c>
      <c r="I11" s="275" t="s">
        <v>7</v>
      </c>
      <c r="J11" s="566" t="s">
        <v>7</v>
      </c>
      <c r="K11" s="576" t="s">
        <v>7</v>
      </c>
      <c r="L11" s="761" t="s">
        <v>4</v>
      </c>
      <c r="M11" s="761" t="s">
        <v>4</v>
      </c>
      <c r="N11" s="761" t="s">
        <v>4</v>
      </c>
      <c r="O11" s="761" t="s">
        <v>4</v>
      </c>
      <c r="P11" s="761" t="s">
        <v>4</v>
      </c>
      <c r="Q11" s="569" t="s">
        <v>7</v>
      </c>
      <c r="R11" s="205" t="s">
        <v>7</v>
      </c>
      <c r="S11" s="1016" t="s">
        <v>4</v>
      </c>
      <c r="T11" s="761" t="s">
        <v>4</v>
      </c>
      <c r="U11" s="1016" t="s">
        <v>4</v>
      </c>
      <c r="V11" s="660" t="s">
        <v>7</v>
      </c>
      <c r="W11" s="859" t="s">
        <v>4</v>
      </c>
      <c r="X11" s="859" t="s">
        <v>4</v>
      </c>
      <c r="Y11" s="205" t="s">
        <v>19</v>
      </c>
      <c r="Z11" s="212" t="s">
        <v>7</v>
      </c>
      <c r="AA11" s="275" t="s">
        <v>7</v>
      </c>
      <c r="AB11" s="660" t="s">
        <v>7</v>
      </c>
      <c r="AC11" s="660" t="s">
        <v>7</v>
      </c>
      <c r="AD11" s="709" t="s">
        <v>14</v>
      </c>
      <c r="AE11" s="709" t="s">
        <v>14</v>
      </c>
    </row>
    <row r="12" spans="2:33" ht="15" customHeight="1">
      <c r="B12" s="244" t="s">
        <v>92</v>
      </c>
      <c r="C12" s="421" t="s">
        <v>32</v>
      </c>
      <c r="D12" s="576" t="s">
        <v>7</v>
      </c>
      <c r="E12" s="999" t="s">
        <v>7</v>
      </c>
      <c r="F12" s="811" t="s">
        <v>7</v>
      </c>
      <c r="G12" s="630" t="s">
        <v>14</v>
      </c>
      <c r="H12" s="631" t="s">
        <v>19</v>
      </c>
      <c r="I12" s="632" t="s">
        <v>19</v>
      </c>
      <c r="J12" s="693" t="s">
        <v>7</v>
      </c>
      <c r="K12" s="694" t="s">
        <v>7</v>
      </c>
      <c r="L12" s="653" t="s">
        <v>6</v>
      </c>
      <c r="M12" s="199" t="s">
        <v>6</v>
      </c>
      <c r="N12" s="199" t="s">
        <v>6</v>
      </c>
      <c r="O12" s="651" t="s">
        <v>14</v>
      </c>
      <c r="P12" s="578" t="s">
        <v>14</v>
      </c>
      <c r="Q12" s="569" t="s">
        <v>19</v>
      </c>
      <c r="R12" s="205" t="s">
        <v>19</v>
      </c>
      <c r="S12" s="212" t="s">
        <v>7</v>
      </c>
      <c r="T12" s="1018" t="s">
        <v>6</v>
      </c>
      <c r="U12" s="724" t="s">
        <v>7</v>
      </c>
      <c r="V12" s="724" t="s">
        <v>7</v>
      </c>
      <c r="W12" s="884" t="s">
        <v>14</v>
      </c>
      <c r="X12" s="1019" t="s">
        <v>14</v>
      </c>
      <c r="Y12" s="205" t="s">
        <v>14</v>
      </c>
      <c r="Z12" s="212" t="s">
        <v>19</v>
      </c>
      <c r="AA12" s="275" t="s">
        <v>19</v>
      </c>
      <c r="AB12" s="660" t="s">
        <v>19</v>
      </c>
      <c r="AC12" s="711" t="s">
        <v>6</v>
      </c>
      <c r="AD12" s="563" t="s">
        <v>7</v>
      </c>
      <c r="AE12" s="709" t="s">
        <v>7</v>
      </c>
      <c r="AG12" s="1017"/>
    </row>
    <row r="13" spans="2:33" ht="15" customHeight="1">
      <c r="B13" s="246" t="s">
        <v>93</v>
      </c>
      <c r="C13" s="634" t="s">
        <v>34</v>
      </c>
      <c r="D13" s="208" t="s">
        <v>7</v>
      </c>
      <c r="E13" s="761" t="s">
        <v>4</v>
      </c>
      <c r="F13" s="813" t="s">
        <v>6</v>
      </c>
      <c r="G13" s="673" t="s">
        <v>6</v>
      </c>
      <c r="H13" s="674" t="s">
        <v>14</v>
      </c>
      <c r="I13" s="745" t="s">
        <v>14</v>
      </c>
      <c r="J13" s="697" t="s">
        <v>19</v>
      </c>
      <c r="K13" s="698" t="s">
        <v>19</v>
      </c>
      <c r="L13" s="675" t="s">
        <v>7</v>
      </c>
      <c r="M13" s="633" t="s">
        <v>7</v>
      </c>
      <c r="N13" s="633" t="s">
        <v>7</v>
      </c>
      <c r="O13" s="1009" t="s">
        <v>19</v>
      </c>
      <c r="P13" s="634" t="s">
        <v>14</v>
      </c>
      <c r="Q13" s="585" t="s">
        <v>14</v>
      </c>
      <c r="R13" s="208" t="s">
        <v>14</v>
      </c>
      <c r="S13" s="633" t="s">
        <v>19</v>
      </c>
      <c r="T13" s="633" t="s">
        <v>19</v>
      </c>
      <c r="U13" s="1012" t="s">
        <v>19</v>
      </c>
      <c r="V13" s="1012" t="s">
        <v>6</v>
      </c>
      <c r="W13" s="1012" t="s">
        <v>7</v>
      </c>
      <c r="X13" s="1020" t="s">
        <v>19</v>
      </c>
      <c r="Y13" s="208" t="s">
        <v>7</v>
      </c>
      <c r="Z13" s="635" t="s">
        <v>14</v>
      </c>
      <c r="AA13" s="634" t="s">
        <v>14</v>
      </c>
      <c r="AB13" s="660" t="s">
        <v>14</v>
      </c>
      <c r="AC13" s="709" t="s">
        <v>19</v>
      </c>
      <c r="AD13" s="709" t="s">
        <v>19</v>
      </c>
      <c r="AE13" s="709" t="s">
        <v>7</v>
      </c>
    </row>
    <row r="14" spans="2:33" ht="16.149999999999999" customHeight="1">
      <c r="B14" s="246" t="s">
        <v>55</v>
      </c>
      <c r="C14" s="207"/>
      <c r="D14" s="992"/>
      <c r="E14" s="994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993"/>
      <c r="X14" s="991"/>
      <c r="Y14" s="992"/>
      <c r="Z14" s="994"/>
      <c r="AA14" s="637"/>
      <c r="AB14" s="637"/>
      <c r="AC14" s="637"/>
      <c r="AD14" s="637"/>
      <c r="AE14" s="637"/>
    </row>
    <row r="15" spans="2:33" ht="11.25" customHeight="1">
      <c r="B15" s="4"/>
    </row>
    <row r="16" spans="2:33" ht="11.1" customHeight="1">
      <c r="B16" s="4"/>
    </row>
    <row r="17" spans="2:31" ht="11.1" customHeight="1">
      <c r="B17" s="4"/>
    </row>
    <row r="18" spans="2:31" ht="11.1" customHeight="1">
      <c r="B18" s="4"/>
      <c r="C18" s="21" t="s">
        <v>38</v>
      </c>
      <c r="D18" s="775">
        <f t="shared" ref="D18:W18" si="0">SUM(D19:D22)</f>
        <v>4</v>
      </c>
      <c r="E18" s="790">
        <f t="shared" si="0"/>
        <v>5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798">
        <f t="shared" si="0"/>
        <v>6</v>
      </c>
      <c r="J18" s="774">
        <f t="shared" si="0"/>
        <v>4</v>
      </c>
      <c r="K18" s="775">
        <f t="shared" si="0"/>
        <v>4</v>
      </c>
      <c r="L18" s="790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6</v>
      </c>
      <c r="P18" s="798">
        <f t="shared" si="0"/>
        <v>6</v>
      </c>
      <c r="Q18" s="774">
        <f t="shared" si="0"/>
        <v>4</v>
      </c>
      <c r="R18" s="775">
        <f t="shared" si="0"/>
        <v>4</v>
      </c>
      <c r="S18" s="790">
        <f t="shared" si="0"/>
        <v>5</v>
      </c>
      <c r="T18" s="53">
        <f t="shared" si="0"/>
        <v>6</v>
      </c>
      <c r="U18" s="53">
        <f t="shared" si="0"/>
        <v>5</v>
      </c>
      <c r="V18" s="53">
        <f t="shared" si="0"/>
        <v>4</v>
      </c>
      <c r="W18" s="53">
        <f t="shared" si="0"/>
        <v>5</v>
      </c>
      <c r="X18" s="53">
        <f>SUM(X19:X22)</f>
        <v>4</v>
      </c>
      <c r="Y18" s="53">
        <f>SUM(Y19:Y22)</f>
        <v>4</v>
      </c>
      <c r="Z18" s="53">
        <f t="shared" ref="Z18:AA18" si="1">SUM(Z19:Z22)</f>
        <v>6</v>
      </c>
      <c r="AA18" s="53">
        <f t="shared" si="1"/>
        <v>6</v>
      </c>
      <c r="AB18" s="53">
        <f>SUM(AB19:AB22)</f>
        <v>6</v>
      </c>
      <c r="AC18" s="53">
        <f t="shared" ref="AC18" si="2">SUM(AC19:AC22)</f>
        <v>6</v>
      </c>
      <c r="AD18" s="53">
        <f>SUM(AD19:AD22)</f>
        <v>6</v>
      </c>
      <c r="AE18" s="53">
        <f>SUM(AE19:AE22)</f>
        <v>4</v>
      </c>
    </row>
    <row r="19" spans="2:31" ht="12.75" customHeight="1">
      <c r="B19" s="4"/>
      <c r="C19" s="52" t="s">
        <v>8</v>
      </c>
      <c r="D19" s="777">
        <f t="shared" ref="D19:AE19" si="3">COUNTIFS(D$6:D$13,"M")+COUNTIFS(D$6:D$13,"MG")</f>
        <v>1</v>
      </c>
      <c r="E19" s="791">
        <f t="shared" si="3"/>
        <v>2</v>
      </c>
      <c r="F19" s="81">
        <f t="shared" si="3"/>
        <v>1</v>
      </c>
      <c r="G19" s="81">
        <f t="shared" si="3"/>
        <v>2</v>
      </c>
      <c r="H19" s="81">
        <f t="shared" si="3"/>
        <v>2</v>
      </c>
      <c r="I19" s="799">
        <f t="shared" si="3"/>
        <v>2</v>
      </c>
      <c r="J19" s="776">
        <f t="shared" si="3"/>
        <v>1</v>
      </c>
      <c r="K19" s="777">
        <f t="shared" si="3"/>
        <v>1</v>
      </c>
      <c r="L19" s="79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2</v>
      </c>
      <c r="P19" s="799">
        <f t="shared" si="3"/>
        <v>2</v>
      </c>
      <c r="Q19" s="776">
        <f t="shared" si="3"/>
        <v>1</v>
      </c>
      <c r="R19" s="777">
        <f t="shared" si="3"/>
        <v>1</v>
      </c>
      <c r="S19" s="79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2</v>
      </c>
      <c r="X19" s="81">
        <f t="shared" si="3"/>
        <v>1</v>
      </c>
      <c r="Y19" s="81">
        <f t="shared" si="3"/>
        <v>1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1">
        <f t="shared" si="3"/>
        <v>1</v>
      </c>
    </row>
    <row r="20" spans="2:31" ht="12.75" customHeight="1">
      <c r="B20" s="4"/>
      <c r="C20" s="52" t="s">
        <v>14</v>
      </c>
      <c r="D20" s="779">
        <f t="shared" ref="D20:AE20" si="4">COUNTIFS(D$6:D$13,"T")+COUNTIFS(D$6:D$13,"TG")</f>
        <v>1</v>
      </c>
      <c r="E20" s="792">
        <f t="shared" si="4"/>
        <v>1</v>
      </c>
      <c r="F20" s="84">
        <f t="shared" si="4"/>
        <v>1</v>
      </c>
      <c r="G20" s="84">
        <f t="shared" si="4"/>
        <v>2</v>
      </c>
      <c r="H20" s="84">
        <f t="shared" si="4"/>
        <v>2</v>
      </c>
      <c r="I20" s="800">
        <f t="shared" si="4"/>
        <v>2</v>
      </c>
      <c r="J20" s="778">
        <f t="shared" si="4"/>
        <v>1</v>
      </c>
      <c r="K20" s="779">
        <f t="shared" si="4"/>
        <v>1</v>
      </c>
      <c r="L20" s="792">
        <f t="shared" si="4"/>
        <v>1</v>
      </c>
      <c r="M20" s="84">
        <f t="shared" si="4"/>
        <v>1</v>
      </c>
      <c r="N20" s="84">
        <f t="shared" si="4"/>
        <v>1</v>
      </c>
      <c r="O20" s="84">
        <f t="shared" si="4"/>
        <v>2</v>
      </c>
      <c r="P20" s="800">
        <f t="shared" si="4"/>
        <v>2</v>
      </c>
      <c r="Q20" s="778">
        <f t="shared" si="4"/>
        <v>1</v>
      </c>
      <c r="R20" s="779">
        <f t="shared" si="4"/>
        <v>1</v>
      </c>
      <c r="S20" s="792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2</v>
      </c>
      <c r="AD20" s="84">
        <f t="shared" si="4"/>
        <v>2</v>
      </c>
      <c r="AE20" s="84">
        <f t="shared" si="4"/>
        <v>1</v>
      </c>
    </row>
    <row r="21" spans="2:31" ht="12" customHeight="1">
      <c r="C21" s="52" t="s">
        <v>19</v>
      </c>
      <c r="D21" s="781">
        <f t="shared" ref="D21:AE21" si="5">COUNTIFS(D$6:D$13,"N")+COUNTIFS(D$6:D$13,"NG")</f>
        <v>1</v>
      </c>
      <c r="E21" s="793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01">
        <f t="shared" si="5"/>
        <v>1</v>
      </c>
      <c r="J21" s="780">
        <f t="shared" si="5"/>
        <v>1</v>
      </c>
      <c r="K21" s="781">
        <f t="shared" si="5"/>
        <v>1</v>
      </c>
      <c r="L21" s="793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01">
        <f t="shared" si="5"/>
        <v>1</v>
      </c>
      <c r="Q21" s="780">
        <f t="shared" si="5"/>
        <v>1</v>
      </c>
      <c r="R21" s="781">
        <f t="shared" si="5"/>
        <v>1</v>
      </c>
      <c r="S21" s="793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</row>
    <row r="22" spans="2:31" ht="15" customHeight="1">
      <c r="C22" s="52" t="s">
        <v>6</v>
      </c>
      <c r="D22" s="783">
        <f t="shared" ref="D22:AE22" si="6">COUNTIFS(D$6:D$13,"D")+COUNTIFS(D$6:D$13,"DG")</f>
        <v>1</v>
      </c>
      <c r="E22" s="794">
        <f t="shared" si="6"/>
        <v>1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802">
        <f t="shared" si="6"/>
        <v>1</v>
      </c>
      <c r="J22" s="782">
        <f t="shared" si="6"/>
        <v>1</v>
      </c>
      <c r="K22" s="783">
        <f t="shared" si="6"/>
        <v>1</v>
      </c>
      <c r="L22" s="794">
        <f t="shared" si="6"/>
        <v>1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802">
        <f t="shared" si="6"/>
        <v>1</v>
      </c>
      <c r="Q22" s="782">
        <f t="shared" si="6"/>
        <v>1</v>
      </c>
      <c r="R22" s="783">
        <f t="shared" si="6"/>
        <v>1</v>
      </c>
      <c r="S22" s="794">
        <f t="shared" si="6"/>
        <v>0</v>
      </c>
      <c r="T22" s="90">
        <f t="shared" si="6"/>
        <v>1</v>
      </c>
      <c r="U22" s="90">
        <f t="shared" si="6"/>
        <v>0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</row>
    <row r="23" spans="2:31" ht="14.25" customHeight="1">
      <c r="C23" s="21" t="s">
        <v>7</v>
      </c>
      <c r="D23" s="785">
        <f t="shared" ref="D23:AE23" si="7">COUNTIFS(D$6:D$13,"L")+COUNTIFS(D$6:D$13,"LG")</f>
        <v>4</v>
      </c>
      <c r="E23" s="795">
        <f t="shared" si="7"/>
        <v>2</v>
      </c>
      <c r="F23" s="92">
        <f t="shared" si="7"/>
        <v>4</v>
      </c>
      <c r="G23" s="92">
        <f t="shared" si="7"/>
        <v>2</v>
      </c>
      <c r="H23" s="92">
        <f t="shared" si="7"/>
        <v>2</v>
      </c>
      <c r="I23" s="803">
        <f t="shared" si="7"/>
        <v>2</v>
      </c>
      <c r="J23" s="784">
        <f t="shared" si="7"/>
        <v>4</v>
      </c>
      <c r="K23" s="785">
        <f t="shared" si="7"/>
        <v>4</v>
      </c>
      <c r="L23" s="795">
        <f t="shared" si="7"/>
        <v>2</v>
      </c>
      <c r="M23" s="92">
        <f t="shared" si="7"/>
        <v>2</v>
      </c>
      <c r="N23" s="92">
        <f t="shared" si="7"/>
        <v>2</v>
      </c>
      <c r="O23" s="92">
        <f t="shared" si="7"/>
        <v>1</v>
      </c>
      <c r="P23" s="803">
        <f t="shared" si="7"/>
        <v>1</v>
      </c>
      <c r="Q23" s="784">
        <f t="shared" si="7"/>
        <v>4</v>
      </c>
      <c r="R23" s="785">
        <f t="shared" si="7"/>
        <v>4</v>
      </c>
      <c r="S23" s="795">
        <f t="shared" si="7"/>
        <v>2</v>
      </c>
      <c r="T23" s="92">
        <f t="shared" si="7"/>
        <v>1</v>
      </c>
      <c r="U23" s="92">
        <f t="shared" si="7"/>
        <v>2</v>
      </c>
      <c r="V23" s="92">
        <f t="shared" si="7"/>
        <v>4</v>
      </c>
      <c r="W23" s="92">
        <f t="shared" si="7"/>
        <v>2</v>
      </c>
      <c r="X23" s="92">
        <f t="shared" si="7"/>
        <v>3</v>
      </c>
      <c r="Y23" s="92">
        <f t="shared" si="7"/>
        <v>4</v>
      </c>
      <c r="Z23" s="92">
        <f t="shared" si="7"/>
        <v>2</v>
      </c>
      <c r="AA23" s="92">
        <f t="shared" si="7"/>
        <v>2</v>
      </c>
      <c r="AB23" s="92">
        <f t="shared" si="7"/>
        <v>2</v>
      </c>
      <c r="AC23" s="92">
        <f t="shared" si="7"/>
        <v>2</v>
      </c>
      <c r="AD23" s="92">
        <f t="shared" si="7"/>
        <v>2</v>
      </c>
      <c r="AE23" s="92">
        <f t="shared" si="7"/>
        <v>4</v>
      </c>
    </row>
    <row r="24" spans="2:31">
      <c r="C24" s="21" t="s">
        <v>94</v>
      </c>
      <c r="D24" s="787">
        <f>COUNTIFS(E$6:E$13,"MG")+COUNTIFS(E$6:E$13,"TG")+COUNTIFS(E$6:E$13,"LG")+COUNTIFS(E$6:E$13,"DG")</f>
        <v>1</v>
      </c>
      <c r="E24" s="796">
        <f>COUNTIFS(E$6:E$13,"MG")+COUNTIFS(E$6:E$13,"TG")+COUNTIFS(E$6:E$13,"LG")+COUNTIFS(E$6:E$13,"DG")</f>
        <v>1</v>
      </c>
      <c r="F24" s="180">
        <f>COUNTIFS(G$6:G$13,"MG")+COUNTIFS(G$6:G$13,"TG")+COUNTIFS(G$6:G$13,"LG")+COUNTIFS(G$6:G$13,"DG")</f>
        <v>1</v>
      </c>
      <c r="G24" s="180">
        <f>COUNTIFS(G$6:G$13,"MG")+COUNTIFS(G$6:G$13,"TG")+COUNTIFS(G$6:G$13,"LG")+COUNTIFS(G$6:G$13,"DG")</f>
        <v>1</v>
      </c>
      <c r="H24" s="180">
        <f t="shared" ref="H24:L24" si="8">COUNTIFS(H$6:H$13,"MG")+COUNTIFS(H$6:H$13,"TG")+COUNTIFS(H$6:H$13,"LG")+COUNTIFS(H$6:H$13,"DG")</f>
        <v>1</v>
      </c>
      <c r="I24" s="804">
        <f t="shared" ref="I24" si="9">COUNTIFS(J$6:J$13,"MG")+COUNTIFS(J$6:J$13,"TG")+COUNTIFS(J$6:J$13,"LG")+COUNTIFS(J$6:J$13,"DG")</f>
        <v>1</v>
      </c>
      <c r="J24" s="786">
        <f t="shared" ref="J24:K24" si="10">COUNTIFS(J$6:J$13,"MG")+COUNTIFS(J$6:J$13,"TG")+COUNTIFS(J$6:J$13,"LG")+COUNTIFS(J$6:J$13,"DG")</f>
        <v>1</v>
      </c>
      <c r="K24" s="787">
        <f t="shared" si="10"/>
        <v>1</v>
      </c>
      <c r="L24" s="796">
        <f t="shared" si="8"/>
        <v>1</v>
      </c>
      <c r="M24" s="180">
        <f t="shared" ref="M24" si="11">COUNTIFS(N$6:N$13,"MG")+COUNTIFS(N$6:N$13,"TG")+COUNTIFS(N$6:N$13,"LG")+COUNTIFS(N$6:N$13,"DG")</f>
        <v>1</v>
      </c>
      <c r="N24" s="180">
        <f t="shared" ref="N24:AE24" si="12">COUNTIFS(N$6:N$13,"MG")+COUNTIFS(N$6:N$13,"TG")+COUNTIFS(N$6:N$13,"LG")+COUNTIFS(N$6:N$13,"DG")</f>
        <v>1</v>
      </c>
      <c r="O24" s="180">
        <f t="shared" si="12"/>
        <v>1</v>
      </c>
      <c r="P24" s="804">
        <f t="shared" ref="P24" si="13">COUNTIFS(Q$6:Q$13,"MG")+COUNTIFS(Q$6:Q$13,"TG")+COUNTIFS(Q$6:Q$13,"LG")+COUNTIFS(Q$6:Q$13,"DG")</f>
        <v>1</v>
      </c>
      <c r="Q24" s="786">
        <f t="shared" si="12"/>
        <v>1</v>
      </c>
      <c r="R24" s="787">
        <f t="shared" si="12"/>
        <v>1</v>
      </c>
      <c r="S24" s="796">
        <f t="shared" ref="S24" si="14">COUNTIFS(T$6:T$13,"MG")+COUNTIFS(T$6:T$13,"TG")+COUNTIFS(T$6:T$13,"LG")+COUNTIFS(T$6:T$13,"DG")</f>
        <v>1</v>
      </c>
      <c r="T24" s="180">
        <f t="shared" si="12"/>
        <v>1</v>
      </c>
      <c r="U24" s="180">
        <f t="shared" si="12"/>
        <v>1</v>
      </c>
      <c r="V24" s="180">
        <f t="shared" ref="V24" si="15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si="12"/>
        <v>1</v>
      </c>
      <c r="Z24" s="180">
        <f t="shared" ref="Z24" si="16">COUNTIFS(AA$6:AA$13,"MG")+COUNTIFS(AA$6:AA$13,"TG")+COUNTIFS(AA$6:AA$13,"LG")+COUNTIFS(AA$6:AA$13,"DG")</f>
        <v>1</v>
      </c>
      <c r="AA24" s="180">
        <f t="shared" si="12"/>
        <v>1</v>
      </c>
      <c r="AB24" s="180">
        <f t="shared" si="12"/>
        <v>1</v>
      </c>
      <c r="AC24" s="180">
        <f t="shared" si="12"/>
        <v>1</v>
      </c>
      <c r="AD24" s="180">
        <f t="shared" si="12"/>
        <v>1</v>
      </c>
      <c r="AE24" s="180">
        <f t="shared" si="12"/>
        <v>1</v>
      </c>
    </row>
    <row r="25" spans="2:31">
      <c r="C25" s="21" t="s">
        <v>4</v>
      </c>
      <c r="D25" s="789">
        <f t="shared" ref="D25:AE25" si="17">COUNTIFS(D$6:D$13,"V")</f>
        <v>0</v>
      </c>
      <c r="E25" s="797">
        <f t="shared" si="17"/>
        <v>1</v>
      </c>
      <c r="F25" s="94">
        <f t="shared" si="17"/>
        <v>0</v>
      </c>
      <c r="G25" s="94">
        <f t="shared" si="17"/>
        <v>0</v>
      </c>
      <c r="H25" s="94">
        <f t="shared" si="17"/>
        <v>0</v>
      </c>
      <c r="I25" s="805">
        <f t="shared" si="17"/>
        <v>0</v>
      </c>
      <c r="J25" s="788">
        <f t="shared" si="17"/>
        <v>0</v>
      </c>
      <c r="K25" s="789">
        <f t="shared" si="17"/>
        <v>0</v>
      </c>
      <c r="L25" s="797">
        <f t="shared" si="17"/>
        <v>1</v>
      </c>
      <c r="M25" s="94">
        <f t="shared" si="17"/>
        <v>1</v>
      </c>
      <c r="N25" s="94">
        <f t="shared" si="17"/>
        <v>1</v>
      </c>
      <c r="O25" s="94">
        <f t="shared" si="17"/>
        <v>1</v>
      </c>
      <c r="P25" s="805">
        <f t="shared" si="17"/>
        <v>1</v>
      </c>
      <c r="Q25" s="788">
        <f t="shared" si="17"/>
        <v>0</v>
      </c>
      <c r="R25" s="789">
        <f t="shared" si="17"/>
        <v>0</v>
      </c>
      <c r="S25" s="797">
        <f t="shared" si="17"/>
        <v>1</v>
      </c>
      <c r="T25" s="94">
        <f t="shared" si="17"/>
        <v>1</v>
      </c>
      <c r="U25" s="94">
        <f t="shared" si="17"/>
        <v>1</v>
      </c>
      <c r="V25" s="94">
        <f t="shared" si="17"/>
        <v>0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0</v>
      </c>
      <c r="AA25" s="94">
        <f t="shared" si="17"/>
        <v>0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</row>
    <row r="26" spans="2:31"/>
    <row r="27" spans="2:31"/>
    <row r="28" spans="2:31"/>
    <row r="29" spans="2:31"/>
    <row r="30" spans="2:31"/>
    <row r="31" spans="2:31"/>
    <row r="32" spans="2:31"/>
    <row r="33" spans="2:2"/>
    <row r="34" spans="2:2" s="10" customFormat="1">
      <c r="B34"/>
    </row>
    <row r="35" spans="2:2" s="10" customFormat="1">
      <c r="B35"/>
    </row>
    <row r="36" spans="2:2" s="10" customFormat="1">
      <c r="B36"/>
    </row>
    <row r="37" spans="2:2" s="10" customFormat="1">
      <c r="B37"/>
    </row>
    <row r="38" spans="2:2" s="10" customFormat="1">
      <c r="B38"/>
    </row>
    <row r="39" spans="2:2" s="10" customFormat="1">
      <c r="B39"/>
    </row>
    <row r="40" spans="2:2" s="10" customFormat="1">
      <c r="B40"/>
    </row>
    <row r="41" spans="2:2" s="10" customFormat="1">
      <c r="B41"/>
    </row>
    <row r="42" spans="2:2" s="10" customFormat="1">
      <c r="B42"/>
    </row>
    <row r="43" spans="2:2" s="10" customFormat="1">
      <c r="B43"/>
    </row>
    <row r="44" spans="2:2" s="10" customFormat="1">
      <c r="B44"/>
    </row>
    <row r="45" spans="2:2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defaultColWidth="8.7109375" defaultRowHeight="12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bottomRight" activeCell="L9" sqref="L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>
      <c r="B3" s="2"/>
      <c r="C3" s="7"/>
      <c r="D3" s="1114" t="s">
        <v>59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05" t="s">
        <v>51</v>
      </c>
      <c r="AC3" s="1105"/>
      <c r="AD3" s="1105"/>
      <c r="AE3" s="1105"/>
    </row>
    <row r="4" spans="2:33" ht="11.25" customHeight="1">
      <c r="B4" s="110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2.95" thickBot="1">
      <c r="B5" s="1104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" customHeight="1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" customHeight="1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" customHeight="1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" customHeight="1" thickBot="1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" customHeight="1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" customHeight="1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2.95">
      <c r="C28" s="10"/>
      <c r="D28" s="10"/>
      <c r="E28" s="10"/>
      <c r="F28" s="10"/>
      <c r="G28" s="10"/>
      <c r="H28" s="1101" t="str">
        <f>"Plantilla de Turnos CCNC  "&amp;H29</f>
        <v>Plantilla de Turnos CCNC  To Be</v>
      </c>
      <c r="I28" s="1101"/>
      <c r="J28" s="1101"/>
      <c r="K28" s="1101"/>
      <c r="L28" s="1101"/>
      <c r="M28" s="1101"/>
      <c r="N28" s="1101"/>
      <c r="O28" s="1101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2.95" thickBot="1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94">
        <f>8.33*(COUNTIFS(I30:O30,"&lt;&gt;"&amp;"L",I30:O30,"&lt;&gt;"&amp;"D"))+8*(COUNTIFS(I30:O30,"="&amp;"D"))</f>
        <v>57.65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94">
        <f t="shared" ref="R31:R37" si="7">8.33*(COUNTIFS(I31:O31,"&lt;&gt;"&amp;"L",I31:O31,"&lt;&gt;"&amp;"D"))+8*(COUNTIFS(I31:O31,"="&amp;"D"))</f>
        <v>24.990000000000002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94">
        <f t="shared" si="7"/>
        <v>33.32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94">
        <f t="shared" si="7"/>
        <v>41.32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94">
        <f t="shared" si="7"/>
        <v>24.990000000000002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94">
        <f t="shared" si="7"/>
        <v>32.99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94">
        <f t="shared" si="7"/>
        <v>41.65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5">
        <f t="shared" si="7"/>
        <v>57.32</v>
      </c>
      <c r="S37" s="111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083">
        <f>SUM(I40:O40)</f>
        <v>12</v>
      </c>
      <c r="S40" s="108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085">
        <f t="shared" ref="R41:R44" si="10">SUM(I41:O41)</f>
        <v>12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085">
        <f t="shared" si="10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085">
        <f t="shared" si="10"/>
        <v>7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87">
        <f t="shared" si="10"/>
        <v>18</v>
      </c>
      <c r="S44" s="108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R33:S33"/>
    <mergeCell ref="R34:S34"/>
    <mergeCell ref="R35:S35"/>
    <mergeCell ref="R36:S36"/>
    <mergeCell ref="R30:S30"/>
    <mergeCell ref="R31:S31"/>
    <mergeCell ref="R32:S32"/>
    <mergeCell ref="R42:S42"/>
    <mergeCell ref="R43:S43"/>
    <mergeCell ref="R44:S44"/>
    <mergeCell ref="R37:S37"/>
    <mergeCell ref="R40:S40"/>
    <mergeCell ref="R41:S41"/>
    <mergeCell ref="D1:I1"/>
    <mergeCell ref="B4:B5"/>
    <mergeCell ref="H28:O28"/>
    <mergeCell ref="D3:AA3"/>
    <mergeCell ref="AB3:AE3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bottomRight" activeCell="A12" sqref="A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114" t="str">
        <f>TEXT(D5,"mmm")</f>
        <v>mar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</row>
    <row r="4" spans="2:31" ht="11.25" customHeight="1">
      <c r="B4" s="110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104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" customHeight="1" thickBot="1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" customHeight="1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" customHeight="1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" customHeight="1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2.95" thickBot="1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094">
        <f>8.33*(COUNTIFS(I31:O31,"&lt;&gt;"&amp;"L",I31:O31,"&lt;&gt;"&amp;"D"))+8*(COUNTIFS(I31:O31,"="&amp;"D"))</f>
        <v>57.65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094">
        <f t="shared" ref="R32:R38" si="7">8.33*(COUNTIFS(I32:O32,"&lt;&gt;"&amp;"L",I32:O32,"&lt;&gt;"&amp;"D"))+8*(COUNTIFS(I32:O32,"="&amp;"D"))</f>
        <v>24.990000000000002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094">
        <f t="shared" si="7"/>
        <v>33.32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094">
        <f t="shared" si="7"/>
        <v>41.32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094">
        <f t="shared" si="7"/>
        <v>24.990000000000002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094">
        <f t="shared" si="7"/>
        <v>32.99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094">
        <f t="shared" si="7"/>
        <v>41.65</v>
      </c>
      <c r="S37" s="109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115">
        <f t="shared" si="7"/>
        <v>57.32</v>
      </c>
      <c r="S38" s="1116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2.95" thickBo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083">
        <f>SUM(I41:O41)</f>
        <v>12</v>
      </c>
      <c r="S41" s="1084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085">
        <f t="shared" ref="R42:R45" si="10">SUM(I42:O42)</f>
        <v>12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085">
        <f t="shared" si="10"/>
        <v>7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085">
        <f t="shared" si="10"/>
        <v>7</v>
      </c>
      <c r="S44" s="1086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2.95" thickBot="1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87">
        <f t="shared" si="10"/>
        <v>18</v>
      </c>
      <c r="S45" s="1088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bottomRight" activeCell="W8" sqref="W8"/>
      <selection pane="bottomLeft" activeCell="A6" sqref="A6"/>
      <selection pane="topRight" activeCell="D1" sqref="D1"/>
    </sheetView>
  </sheetViews>
  <sheetFormatPr defaultColWidth="11.42578125" defaultRowHeight="12.6"/>
  <cols>
    <col min="1" max="1" width="13.7109375" customWidth="1"/>
    <col min="2" max="2" width="27.5703125" customWidth="1"/>
    <col min="3" max="3" width="5.42578125" style="5" customWidth="1"/>
    <col min="4" max="31" width="4.28515625" style="5" customWidth="1"/>
    <col min="32" max="32" width="4.28515625" customWidth="1"/>
    <col min="33" max="33" width="3.710937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114" t="s">
        <v>65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</row>
    <row r="4" spans="2:33" ht="11.25" customHeight="1">
      <c r="B4" s="110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2.95" thickBot="1">
      <c r="B5" s="1104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" customHeight="1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" customHeight="1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" customHeight="1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2.95" thickBot="1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94">
        <f>8.33*(COUNTIFS(I30:O30,"&lt;&gt;"&amp;"L",I30:O30,"&lt;&gt;"&amp;"D"))+8*(COUNTIFS(I30:O30,"="&amp;"D"))</f>
        <v>57.65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94">
        <f t="shared" ref="R31:R37" si="14">8.33*(COUNTIFS(I31:O31,"&lt;&gt;"&amp;"L",I31:O31,"&lt;&gt;"&amp;"D"))+8*(COUNTIFS(I31:O31,"="&amp;"D"))</f>
        <v>24.990000000000002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94">
        <f t="shared" si="14"/>
        <v>33.32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94">
        <f t="shared" si="14"/>
        <v>41.32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94">
        <f t="shared" si="14"/>
        <v>24.990000000000002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94">
        <f t="shared" si="14"/>
        <v>32.99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94">
        <f t="shared" si="14"/>
        <v>41.65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5">
        <f t="shared" si="14"/>
        <v>57.32</v>
      </c>
      <c r="S37" s="111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83">
        <f>SUM(I40:O40)</f>
        <v>12</v>
      </c>
      <c r="S40" s="108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85">
        <f t="shared" ref="R41:R44" si="17">SUM(I41:O41)</f>
        <v>12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85">
        <f t="shared" si="17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85">
        <f t="shared" si="17"/>
        <v>7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87">
        <f t="shared" si="17"/>
        <v>18</v>
      </c>
      <c r="S44" s="108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0:S40"/>
    <mergeCell ref="R41:S41"/>
    <mergeCell ref="R42:S42"/>
    <mergeCell ref="R43:S43"/>
    <mergeCell ref="R44:S44"/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bottomRight" activeCell="C11" sqref="C11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114" t="s">
        <v>67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</row>
    <row r="4" spans="2:34" ht="11.25" customHeight="1">
      <c r="B4" s="1103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2.95" thickBot="1">
      <c r="B5" s="1104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" customHeight="1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" customHeight="1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2.95" thickBot="1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94">
        <f>8.33*(COUNTIFS(I29:O29,"&lt;&gt;"&amp;"L",I29:O29,"&lt;&gt;"&amp;"D"))+8*(COUNTIFS(I29:O29,"="&amp;"D"))</f>
        <v>57.65</v>
      </c>
      <c r="S29" s="1095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94">
        <f t="shared" ref="R30:R36" si="14">8.33*(COUNTIFS(I30:O30,"&lt;&gt;"&amp;"L",I30:O30,"&lt;&gt;"&amp;"D"))+8*(COUNTIFS(I30:O30,"="&amp;"D"))</f>
        <v>24.990000000000002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94">
        <f t="shared" si="14"/>
        <v>33.32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94">
        <f t="shared" si="14"/>
        <v>41.32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94">
        <f t="shared" si="14"/>
        <v>24.990000000000002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94">
        <f t="shared" si="14"/>
        <v>32.99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94">
        <f t="shared" si="14"/>
        <v>41.65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5">
        <f t="shared" si="14"/>
        <v>57.32</v>
      </c>
      <c r="S36" s="111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083">
        <f>SUM(I39:O39)</f>
        <v>12</v>
      </c>
      <c r="S39" s="108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085">
        <f t="shared" ref="R40:R43" si="17">SUM(I40:O40)</f>
        <v>12</v>
      </c>
      <c r="S40" s="1086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085">
        <f t="shared" si="17"/>
        <v>7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085">
        <f t="shared" si="17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87">
        <f t="shared" si="17"/>
        <v>18</v>
      </c>
      <c r="S43" s="1088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bottomRight" activeCell="Y9" sqref="Y9:Z9"/>
      <selection pane="bottomLeft" activeCell="A6" sqref="A6"/>
      <selection pane="topRight" activeCell="D1" sqref="D1"/>
    </sheetView>
  </sheetViews>
  <sheetFormatPr defaultColWidth="11.42578125" defaultRowHeight="12.6"/>
  <cols>
    <col min="1" max="1" width="19.7109375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15.7109375" bestFit="1" customWidth="1"/>
    <col min="35" max="35" width="14.7109375" bestFit="1" customWidth="1"/>
  </cols>
  <sheetData>
    <row r="1" spans="2:33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114" t="s">
        <v>72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</row>
    <row r="4" spans="2:33" ht="11.25" customHeight="1">
      <c r="B4" s="1103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2.95" thickBot="1">
      <c r="B5" s="1104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" customHeight="1" thickBot="1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" customHeight="1" thickBot="1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" customHeight="1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" customHeight="1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" customHeight="1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2.95" thickBot="1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94">
        <f>8.33*(COUNTIFS(I30:O30,"&lt;&gt;"&amp;"L",I30:O30,"&lt;&gt;"&amp;"D"))+8*(COUNTIFS(I30:O30,"="&amp;"D"))</f>
        <v>57.65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94">
        <f t="shared" ref="R31:R37" si="14">8.33*(COUNTIFS(I31:O31,"&lt;&gt;"&amp;"L",I31:O31,"&lt;&gt;"&amp;"D"))+8*(COUNTIFS(I31:O31,"="&amp;"D"))</f>
        <v>24.990000000000002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94">
        <f t="shared" si="14"/>
        <v>33.32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94">
        <f t="shared" si="14"/>
        <v>41.32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94">
        <f t="shared" si="14"/>
        <v>24.990000000000002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94">
        <f t="shared" si="14"/>
        <v>32.99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94">
        <f t="shared" si="14"/>
        <v>41.65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5">
        <f t="shared" si="14"/>
        <v>57.32</v>
      </c>
      <c r="S37" s="111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83">
        <f>SUM(I40:O40)</f>
        <v>12</v>
      </c>
      <c r="S40" s="108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85">
        <f t="shared" ref="R41:R44" si="17">SUM(I41:O41)</f>
        <v>12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85">
        <f t="shared" si="17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85">
        <f t="shared" si="17"/>
        <v>7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87">
        <f t="shared" si="17"/>
        <v>18</v>
      </c>
      <c r="S44" s="108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bottomRight" activeCell="AF12" sqref="AF12:AH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114" t="s">
        <v>76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  <c r="AH3" s="179"/>
    </row>
    <row r="4" spans="2:34" ht="11.25" customHeight="1">
      <c r="B4" s="110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2.95" thickBot="1">
      <c r="B5" s="1104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" customHeight="1" thickBot="1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" customHeight="1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" customHeight="1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" customHeight="1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2.95" thickBot="1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94">
        <f>8.33*(COUNTIFS(I30:O30,"&lt;&gt;"&amp;"L",I30:O30,"&lt;&gt;"&amp;"D"))+8*(COUNTIFS(I30:O30,"="&amp;"D"))</f>
        <v>57.65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94">
        <f t="shared" ref="R31:R37" si="8">8.33*(COUNTIFS(I31:O31,"&lt;&gt;"&amp;"L",I31:O31,"&lt;&gt;"&amp;"D"))+8*(COUNTIFS(I31:O31,"="&amp;"D"))</f>
        <v>24.990000000000002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94">
        <f t="shared" si="8"/>
        <v>33.32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94">
        <f t="shared" si="8"/>
        <v>41.32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94">
        <f t="shared" si="8"/>
        <v>24.990000000000002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94">
        <f t="shared" si="8"/>
        <v>32.99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94">
        <f t="shared" si="8"/>
        <v>41.65</v>
      </c>
      <c r="S36" s="109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5">
        <f t="shared" si="8"/>
        <v>57.32</v>
      </c>
      <c r="S37" s="111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083">
        <f>SUM(I40:O40)</f>
        <v>12</v>
      </c>
      <c r="S40" s="108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085">
        <f t="shared" ref="R41:R44" si="11">SUM(I41:O41)</f>
        <v>12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085">
        <f t="shared" si="11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085">
        <f t="shared" si="11"/>
        <v>7</v>
      </c>
      <c r="S43" s="108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87">
        <f t="shared" si="11"/>
        <v>18</v>
      </c>
      <c r="S44" s="108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bottomRight" activeCell="O6" sqref="O6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102"/>
      <c r="E1" s="1102"/>
      <c r="F1" s="1102"/>
      <c r="G1" s="1102"/>
      <c r="H1" s="1102"/>
      <c r="I1" s="110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114" t="s">
        <v>80</v>
      </c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4"/>
      <c r="X3" s="1114"/>
      <c r="Y3" s="1114"/>
      <c r="Z3" s="1114"/>
      <c r="AA3" s="1114"/>
      <c r="AB3" s="1114"/>
      <c r="AC3" s="1114"/>
      <c r="AD3" s="1114"/>
      <c r="AE3" s="1114"/>
      <c r="AF3" s="1114"/>
      <c r="AG3" s="1114"/>
    </row>
    <row r="4" spans="2:34" ht="11.25" customHeight="1">
      <c r="B4" s="1103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>
      <c r="B5" s="1104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" customHeight="1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" customHeight="1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" customHeight="1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95" thickBot="1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94">
        <f>8.33*(COUNTIFS(I29:O29,"&lt;&gt;"&amp;"L",I29:O29,"&lt;&gt;"&amp;"D"))+8*(COUNTIFS(I29:O29,"="&amp;"D"))</f>
        <v>57.65</v>
      </c>
      <c r="S29" s="1095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94">
        <f t="shared" ref="R30:R36" si="8">8.33*(COUNTIFS(I30:O30,"&lt;&gt;"&amp;"L",I30:O30,"&lt;&gt;"&amp;"D"))+8*(COUNTIFS(I30:O30,"="&amp;"D"))</f>
        <v>24.990000000000002</v>
      </c>
      <c r="S30" s="109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94">
        <f t="shared" si="8"/>
        <v>33.32</v>
      </c>
      <c r="S31" s="109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94">
        <f t="shared" si="8"/>
        <v>41.32</v>
      </c>
      <c r="S32" s="109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94">
        <f t="shared" si="8"/>
        <v>24.990000000000002</v>
      </c>
      <c r="S33" s="109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94">
        <f t="shared" si="8"/>
        <v>32.99</v>
      </c>
      <c r="S34" s="109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94">
        <f t="shared" si="8"/>
        <v>41.65</v>
      </c>
      <c r="S35" s="109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5">
        <f t="shared" si="8"/>
        <v>57.32</v>
      </c>
      <c r="S36" s="111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083">
        <f>SUM(I39:O39)</f>
        <v>12</v>
      </c>
      <c r="S39" s="108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085">
        <f t="shared" ref="R40:R43" si="11">SUM(I40:O40)</f>
        <v>12</v>
      </c>
      <c r="S40" s="1086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085">
        <f t="shared" si="11"/>
        <v>7</v>
      </c>
      <c r="S41" s="108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085">
        <f t="shared" si="11"/>
        <v>7</v>
      </c>
      <c r="S42" s="108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87">
        <f t="shared" si="11"/>
        <v>18</v>
      </c>
      <c r="S43" s="1088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E70756-5213-4D9E-81F3-4E87B774C36A}"/>
</file>

<file path=customXml/itemProps2.xml><?xml version="1.0" encoding="utf-8"?>
<ds:datastoreItem xmlns:ds="http://schemas.openxmlformats.org/officeDocument/2006/customXml" ds:itemID="{72795535-DE3F-4CE5-85C5-BD3641CD7314}"/>
</file>

<file path=customXml/itemProps3.xml><?xml version="1.0" encoding="utf-8"?>
<ds:datastoreItem xmlns:ds="http://schemas.openxmlformats.org/officeDocument/2006/customXml" ds:itemID="{54AEC4E9-D5BB-40A4-AB55-3FD90BB5AF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Rodriguez Rabanal Raquel</cp:lastModifiedBy>
  <cp:revision/>
  <dcterms:created xsi:type="dcterms:W3CDTF">2023-03-28T15:04:58Z</dcterms:created>
  <dcterms:modified xsi:type="dcterms:W3CDTF">2025-09-12T07:13:47Z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