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2980" documentId="8_{F783EE88-4B03-4AE9-A349-951C9389F14E}" xr6:coauthVersionLast="47" xr6:coauthVersionMax="47" xr10:uidLastSave="{7740A48C-59AD-417E-B4BA-075E0120821B}"/>
  <bookViews>
    <workbookView xWindow="-108" yWindow="-108" windowWidth="23256" windowHeight="12576" activeTab="6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9" i="13" l="1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K196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<sst xmlns="http://schemas.openxmlformats.org/spreadsheetml/2006/main" count="3927" uniqueCount="253">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</sst>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66" fontId="0" fillId="0" borderId="0" xfId="0" applyNumberFormat="1" applyFill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opLeftCell="E1" zoomScale="92" zoomScaleNormal="55" workbookViewId="0">
      <pane ySplit="1" topLeftCell="A2" activePane="bottomLeft" state="frozen"/>
      <selection pane="bottomLeft" activeCell="AA6" sqref="A1:XFD1048576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4.1093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 t="s">
        <v>211</v>
      </c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 t="s">
        <v>211</v>
      </c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 t="s">
        <v>211</v>
      </c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 t="s">
        <v>211</v>
      </c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 t="s">
        <v>211</v>
      </c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 t="s">
        <v>211</v>
      </c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 t="s">
        <v>211</v>
      </c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 t="s">
        <v>211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 t="s">
        <v>211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 t="s">
        <v>237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 t="s">
        <v>211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 t="s">
        <v>237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 t="s">
        <v>211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 t="s">
        <v>211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 t="s">
        <v>237</v>
      </c>
    </row>
    <row r="17" spans="1:21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 t="s">
        <v>211</v>
      </c>
    </row>
    <row r="18" spans="1:21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 t="s">
        <v>211</v>
      </c>
    </row>
    <row r="19" spans="1:21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 t="s">
        <v>211</v>
      </c>
    </row>
    <row r="20" spans="1:21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 t="s">
        <v>211</v>
      </c>
    </row>
    <row r="21" spans="1:21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 t="s">
        <v>211</v>
      </c>
    </row>
    <row r="22" spans="1:21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 t="s">
        <v>237</v>
      </c>
    </row>
    <row r="23" spans="1:21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 t="s">
        <v>211</v>
      </c>
    </row>
    <row r="24" spans="1:21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 t="s">
        <v>211</v>
      </c>
    </row>
    <row r="25" spans="1:21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 t="s">
        <v>211</v>
      </c>
    </row>
    <row r="26" spans="1:21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 t="s">
        <v>211</v>
      </c>
    </row>
    <row r="27" spans="1:21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 t="s">
        <v>211</v>
      </c>
    </row>
    <row r="28" spans="1:21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 t="s">
        <v>237</v>
      </c>
    </row>
    <row r="29" spans="1:21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 t="s">
        <v>211</v>
      </c>
    </row>
    <row r="30" spans="1:21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 t="s">
        <v>211</v>
      </c>
    </row>
    <row r="31" spans="1:21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 t="s">
        <v>211</v>
      </c>
    </row>
    <row r="32" spans="1:21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 t="s">
        <v>237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 t="s">
        <v>211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 t="s">
        <v>211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210</v>
      </c>
      <c r="U35" t="s">
        <v>237</v>
      </c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210</v>
      </c>
      <c r="U36" t="s">
        <v>237</v>
      </c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210</v>
      </c>
      <c r="U37" t="s">
        <v>237</v>
      </c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210</v>
      </c>
      <c r="U38" t="s">
        <v>237</v>
      </c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210</v>
      </c>
      <c r="U39" t="s">
        <v>237</v>
      </c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210</v>
      </c>
      <c r="U40" t="s">
        <v>237</v>
      </c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210</v>
      </c>
      <c r="U41" t="s">
        <v>237</v>
      </c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211</v>
      </c>
      <c r="U42" s="1" t="s">
        <v>211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211</v>
      </c>
      <c r="U43" s="1" t="s">
        <v>211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211</v>
      </c>
      <c r="U44" s="1" t="s">
        <v>211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211</v>
      </c>
      <c r="U45" s="1" t="s">
        <v>211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211</v>
      </c>
      <c r="U46" s="1" t="s">
        <v>211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 t="s">
        <v>237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212</v>
      </c>
      <c r="U48" t="s">
        <v>237</v>
      </c>
    </row>
    <row r="49" spans="1:21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212</v>
      </c>
      <c r="U49" t="s">
        <v>237</v>
      </c>
    </row>
    <row r="50" spans="1:21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211</v>
      </c>
    </row>
    <row r="51" spans="1:21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1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1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1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1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1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1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 t="s">
        <v>211</v>
      </c>
    </row>
    <row r="58" spans="1:21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 t="s">
        <v>237</v>
      </c>
    </row>
    <row r="59" spans="1:21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 t="s">
        <v>211</v>
      </c>
    </row>
    <row r="60" spans="1:21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 t="s">
        <v>211</v>
      </c>
    </row>
    <row r="61" spans="1:21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 t="s">
        <v>211</v>
      </c>
    </row>
    <row r="62" spans="1:21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 t="s">
        <v>211</v>
      </c>
    </row>
    <row r="63" spans="1:21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 t="s">
        <v>237</v>
      </c>
    </row>
    <row r="64" spans="1:21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 t="s">
        <v>211</v>
      </c>
    </row>
    <row r="65" spans="1:21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 t="s">
        <v>211</v>
      </c>
    </row>
    <row r="66" spans="1:21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 t="s">
        <v>237</v>
      </c>
    </row>
    <row r="67" spans="1:21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212</v>
      </c>
      <c r="U67" t="s">
        <v>237</v>
      </c>
    </row>
    <row r="68" spans="1:21" x14ac:dyDescent="0.3">
      <c r="A68" s="1">
        <f t="shared" ref="A68:A132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212</v>
      </c>
      <c r="U68" t="s">
        <v>237</v>
      </c>
    </row>
    <row r="69" spans="1:21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212</v>
      </c>
      <c r="U69" t="s">
        <v>237</v>
      </c>
    </row>
    <row r="70" spans="1:21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212</v>
      </c>
      <c r="U70" t="s">
        <v>237</v>
      </c>
    </row>
    <row r="71" spans="1:21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212</v>
      </c>
      <c r="U71" t="s">
        <v>237</v>
      </c>
    </row>
    <row r="72" spans="1:21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211</v>
      </c>
      <c r="U72" t="s">
        <v>211</v>
      </c>
    </row>
    <row r="73" spans="1:21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211</v>
      </c>
      <c r="U73" t="s">
        <v>211</v>
      </c>
    </row>
    <row r="74" spans="1:21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212</v>
      </c>
      <c r="U74" t="s">
        <v>237</v>
      </c>
    </row>
    <row r="75" spans="1:21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211</v>
      </c>
      <c r="U75" t="s">
        <v>211</v>
      </c>
    </row>
    <row r="76" spans="1:21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211</v>
      </c>
      <c r="U76" t="s">
        <v>211</v>
      </c>
    </row>
    <row r="77" spans="1:21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211</v>
      </c>
      <c r="U77" t="s">
        <v>211</v>
      </c>
    </row>
    <row r="78" spans="1:21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211</v>
      </c>
      <c r="U78" t="s">
        <v>211</v>
      </c>
    </row>
    <row r="79" spans="1:21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211</v>
      </c>
      <c r="U79" t="s">
        <v>211</v>
      </c>
    </row>
    <row r="80" spans="1:21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211</v>
      </c>
      <c r="U80" t="s">
        <v>211</v>
      </c>
    </row>
    <row r="81" spans="1:21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211</v>
      </c>
      <c r="U81" t="s">
        <v>211</v>
      </c>
    </row>
    <row r="82" spans="1:21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211</v>
      </c>
      <c r="U82" t="s">
        <v>211</v>
      </c>
    </row>
    <row r="83" spans="1:21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210</v>
      </c>
      <c r="U83" t="s">
        <v>237</v>
      </c>
    </row>
    <row r="84" spans="1:21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210</v>
      </c>
      <c r="U84" t="s">
        <v>237</v>
      </c>
    </row>
    <row r="85" spans="1:21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1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1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1" x14ac:dyDescent="0.3">
      <c r="A88" s="1">
        <f t="shared" si="7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1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212</v>
      </c>
      <c r="U89" t="s">
        <v>237</v>
      </c>
    </row>
    <row r="90" spans="1:21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212</v>
      </c>
      <c r="U90" t="s">
        <v>237</v>
      </c>
    </row>
    <row r="91" spans="1:21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212</v>
      </c>
      <c r="U91" t="s">
        <v>237</v>
      </c>
    </row>
    <row r="92" spans="1:21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212</v>
      </c>
      <c r="U92" t="s">
        <v>237</v>
      </c>
    </row>
    <row r="93" spans="1:21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212</v>
      </c>
      <c r="U93" t="s">
        <v>237</v>
      </c>
    </row>
    <row r="94" spans="1:21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212</v>
      </c>
      <c r="U94" t="s">
        <v>237</v>
      </c>
    </row>
    <row r="95" spans="1:21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212</v>
      </c>
      <c r="U95" t="s">
        <v>237</v>
      </c>
    </row>
    <row r="96" spans="1:21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212</v>
      </c>
      <c r="U96" t="s">
        <v>237</v>
      </c>
    </row>
    <row r="97" spans="1:21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212</v>
      </c>
      <c r="U97" t="s">
        <v>237</v>
      </c>
    </row>
    <row r="98" spans="1:21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212</v>
      </c>
      <c r="U98" t="s">
        <v>237</v>
      </c>
    </row>
    <row r="99" spans="1:21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211</v>
      </c>
      <c r="U99" t="s">
        <v>211</v>
      </c>
    </row>
    <row r="100" spans="1:21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211</v>
      </c>
      <c r="U100" t="s">
        <v>211</v>
      </c>
    </row>
    <row r="101" spans="1:21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211</v>
      </c>
      <c r="U101" t="s">
        <v>211</v>
      </c>
    </row>
    <row r="102" spans="1:21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211</v>
      </c>
      <c r="U102" t="s">
        <v>211</v>
      </c>
    </row>
    <row r="103" spans="1:21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211</v>
      </c>
      <c r="U103" t="s">
        <v>211</v>
      </c>
    </row>
    <row r="104" spans="1:21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211</v>
      </c>
      <c r="U104" t="s">
        <v>211</v>
      </c>
    </row>
    <row r="105" spans="1:21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211</v>
      </c>
      <c r="U105" t="s">
        <v>211</v>
      </c>
    </row>
    <row r="106" spans="1:21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211</v>
      </c>
      <c r="U106" t="s">
        <v>211</v>
      </c>
    </row>
    <row r="107" spans="1:21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211</v>
      </c>
      <c r="U107" t="s">
        <v>211</v>
      </c>
    </row>
    <row r="108" spans="1:21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211</v>
      </c>
      <c r="U108" t="s">
        <v>211</v>
      </c>
    </row>
    <row r="109" spans="1:21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1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1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212</v>
      </c>
      <c r="U111" t="s">
        <v>237</v>
      </c>
    </row>
    <row r="112" spans="1:21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212</v>
      </c>
      <c r="U112" t="s">
        <v>237</v>
      </c>
    </row>
    <row r="113" spans="1:21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211</v>
      </c>
      <c r="U113" t="s">
        <v>211</v>
      </c>
    </row>
    <row r="114" spans="1:21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211</v>
      </c>
      <c r="U114" t="s">
        <v>211</v>
      </c>
    </row>
    <row r="115" spans="1:21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211</v>
      </c>
      <c r="U115" t="s">
        <v>211</v>
      </c>
    </row>
    <row r="116" spans="1:21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211</v>
      </c>
      <c r="U116" t="s">
        <v>211</v>
      </c>
    </row>
    <row r="117" spans="1:21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211</v>
      </c>
      <c r="U117" t="s">
        <v>211</v>
      </c>
    </row>
    <row r="118" spans="1:21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211</v>
      </c>
      <c r="U118" t="s">
        <v>211</v>
      </c>
    </row>
    <row r="119" spans="1:21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211</v>
      </c>
      <c r="U119" t="s">
        <v>211</v>
      </c>
    </row>
    <row r="120" spans="1:21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211</v>
      </c>
      <c r="U120" t="s">
        <v>211</v>
      </c>
    </row>
    <row r="121" spans="1:21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1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1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9">IF(ABS(I123-J123)&gt;180,360-ABS(I123-J123),ABS(I123-J123))</f>
        <v>18.400000000000006</v>
      </c>
      <c r="N123" s="11"/>
    </row>
    <row r="124" spans="1:21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1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1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1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1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1" x14ac:dyDescent="0.3">
      <c r="A129" s="1">
        <f t="shared" si="7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211</v>
      </c>
      <c r="U129" t="s">
        <v>211</v>
      </c>
    </row>
    <row r="130" spans="1:21" x14ac:dyDescent="0.3">
      <c r="A130" s="1">
        <f t="shared" si="7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211</v>
      </c>
      <c r="U130" t="s">
        <v>211</v>
      </c>
    </row>
    <row r="131" spans="1:21" x14ac:dyDescent="0.3">
      <c r="A131" s="1">
        <f t="shared" si="7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39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1">IF(ABS(J131-Q131)&gt;180,360-ABS(J131-Q131),ABS(J131-Q131))</f>
        <v>95</v>
      </c>
      <c r="T131" t="s">
        <v>211</v>
      </c>
      <c r="U131" t="s">
        <v>211</v>
      </c>
    </row>
    <row r="132" spans="1:21" x14ac:dyDescent="0.3">
      <c r="A132" s="1">
        <f t="shared" si="7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9"/>
        <v>13.800000000000011</v>
      </c>
      <c r="L132" s="23">
        <v>1.9675925925925928E-3</v>
      </c>
      <c r="M132" s="32">
        <f t="shared" si="10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1"/>
        <v>70</v>
      </c>
      <c r="T132" t="s">
        <v>211</v>
      </c>
      <c r="U132" t="s">
        <v>211</v>
      </c>
    </row>
    <row r="133" spans="1:21" x14ac:dyDescent="0.3">
      <c r="A133" s="1">
        <f t="shared" ref="A133:A196" si="12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9"/>
        <v>13.800000000000011</v>
      </c>
      <c r="L133" s="23">
        <v>2.3148148148148151E-3</v>
      </c>
      <c r="M133" s="32">
        <f t="shared" si="10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1"/>
        <v>70</v>
      </c>
      <c r="T133" t="s">
        <v>211</v>
      </c>
      <c r="U133" t="s">
        <v>211</v>
      </c>
    </row>
    <row r="134" spans="1:21" x14ac:dyDescent="0.3">
      <c r="A134" s="1">
        <f t="shared" si="12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9"/>
        <v>13.800000000000011</v>
      </c>
      <c r="L134" s="23">
        <v>2.0833333333333333E-3</v>
      </c>
      <c r="M134" s="32">
        <f t="shared" si="10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1"/>
        <v>70</v>
      </c>
      <c r="T134" t="s">
        <v>211</v>
      </c>
      <c r="U134" t="s">
        <v>211</v>
      </c>
    </row>
    <row r="135" spans="1:21" x14ac:dyDescent="0.3">
      <c r="A135" s="1">
        <f t="shared" si="12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9"/>
        <v>7</v>
      </c>
      <c r="L135" s="23">
        <v>1.3888888888888889E-3</v>
      </c>
      <c r="M135" s="32">
        <f t="shared" si="10"/>
        <v>2.0000000001280003</v>
      </c>
      <c r="N135" s="11"/>
    </row>
    <row r="136" spans="1:21" x14ac:dyDescent="0.3">
      <c r="A136" s="1">
        <f t="shared" si="12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9"/>
        <v>6.2000000000000455</v>
      </c>
      <c r="L136" s="23">
        <v>4.8611111111111112E-3</v>
      </c>
      <c r="M136" s="32">
        <f t="shared" si="10"/>
        <v>7.0000000004479999</v>
      </c>
      <c r="N136" s="11"/>
    </row>
    <row r="137" spans="1:21" x14ac:dyDescent="0.3">
      <c r="A137" s="1">
        <f t="shared" si="12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9"/>
        <v>11.699999999999989</v>
      </c>
      <c r="L137" s="23">
        <v>2.8703703703703708E-3</v>
      </c>
      <c r="M137" s="32">
        <f t="shared" si="10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1"/>
        <v>45</v>
      </c>
      <c r="T137" t="s">
        <v>210</v>
      </c>
      <c r="U137" t="s">
        <v>237</v>
      </c>
    </row>
    <row r="138" spans="1:21" x14ac:dyDescent="0.3">
      <c r="A138" s="1">
        <f t="shared" si="12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9"/>
        <v>11.699999999999989</v>
      </c>
      <c r="L138" s="23">
        <v>3.9236111111111112E-3</v>
      </c>
      <c r="M138" s="32">
        <f t="shared" si="10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1"/>
        <v>45</v>
      </c>
      <c r="T138" t="s">
        <v>210</v>
      </c>
      <c r="U138" t="s">
        <v>237</v>
      </c>
    </row>
    <row r="139" spans="1:21" x14ac:dyDescent="0.3">
      <c r="A139" s="1">
        <f t="shared" si="12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9"/>
        <v>11.699999999999989</v>
      </c>
      <c r="L139" s="23">
        <v>3.2870370370370367E-3</v>
      </c>
      <c r="M139" s="32">
        <f t="shared" si="10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1"/>
        <v>45</v>
      </c>
      <c r="T139" t="s">
        <v>210</v>
      </c>
      <c r="U139" t="s">
        <v>237</v>
      </c>
    </row>
    <row r="140" spans="1:21" x14ac:dyDescent="0.3">
      <c r="A140" s="1">
        <f t="shared" si="12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1" x14ac:dyDescent="0.3">
      <c r="A141" s="1">
        <f t="shared" si="12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3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1"/>
        <v>60</v>
      </c>
      <c r="T141" t="s">
        <v>211</v>
      </c>
      <c r="U141" t="s">
        <v>211</v>
      </c>
    </row>
    <row r="142" spans="1:21" x14ac:dyDescent="0.3">
      <c r="A142" s="1">
        <f t="shared" si="12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3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1"/>
        <v>60</v>
      </c>
      <c r="T142" t="s">
        <v>211</v>
      </c>
      <c r="U142" t="s">
        <v>211</v>
      </c>
    </row>
    <row r="143" spans="1:21" x14ac:dyDescent="0.3">
      <c r="A143" s="1">
        <f t="shared" si="12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3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1"/>
        <v>60</v>
      </c>
      <c r="T143" t="s">
        <v>211</v>
      </c>
      <c r="U143" t="s">
        <v>211</v>
      </c>
    </row>
    <row r="144" spans="1:21" x14ac:dyDescent="0.3">
      <c r="A144" s="1">
        <f t="shared" si="12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3"/>
        <v>15.800000000000011</v>
      </c>
      <c r="L144" s="23">
        <v>2.3148148148148151E-3</v>
      </c>
      <c r="M144" s="32">
        <f t="shared" ref="M144:M207" si="14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1"/>
        <v>60</v>
      </c>
      <c r="T144" t="s">
        <v>211</v>
      </c>
      <c r="U144" t="s">
        <v>211</v>
      </c>
    </row>
    <row r="145" spans="1:21" x14ac:dyDescent="0.3">
      <c r="A145" s="1">
        <f t="shared" si="12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3"/>
        <v>4</v>
      </c>
      <c r="L145" s="23">
        <v>1.4467592592592594E-3</v>
      </c>
      <c r="M145" s="32">
        <f t="shared" si="14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1"/>
        <v>80</v>
      </c>
      <c r="T145" t="s">
        <v>211</v>
      </c>
      <c r="U145" t="s">
        <v>211</v>
      </c>
    </row>
    <row r="146" spans="1:21" x14ac:dyDescent="0.3">
      <c r="A146" s="1">
        <f t="shared" si="12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3"/>
        <v>4</v>
      </c>
      <c r="L146" s="23">
        <v>1.7476851851851852E-3</v>
      </c>
      <c r="M146" s="32">
        <f t="shared" si="14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1"/>
        <v>80</v>
      </c>
      <c r="T146" t="s">
        <v>211</v>
      </c>
      <c r="U146" t="s">
        <v>211</v>
      </c>
    </row>
    <row r="147" spans="1:21" x14ac:dyDescent="0.3">
      <c r="A147" s="1">
        <f t="shared" si="12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3"/>
        <v>4</v>
      </c>
      <c r="L147" s="23">
        <v>1.5162037037037036E-3</v>
      </c>
      <c r="M147" s="32">
        <f t="shared" si="14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1"/>
        <v>80</v>
      </c>
      <c r="T147" t="s">
        <v>211</v>
      </c>
      <c r="U147" t="s">
        <v>211</v>
      </c>
    </row>
    <row r="148" spans="1:21" x14ac:dyDescent="0.3">
      <c r="A148" s="1">
        <f t="shared" si="12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3"/>
        <v>4</v>
      </c>
      <c r="L148" s="23">
        <v>2.3611111111111111E-3</v>
      </c>
      <c r="M148" s="32">
        <f t="shared" si="14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211</v>
      </c>
      <c r="U148" t="s">
        <v>211</v>
      </c>
    </row>
    <row r="149" spans="1:21" x14ac:dyDescent="0.3">
      <c r="A149" s="1">
        <f t="shared" si="12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1.2731481481481483E-3</v>
      </c>
      <c r="M149" s="32">
        <f t="shared" si="14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211</v>
      </c>
      <c r="U149" t="s">
        <v>211</v>
      </c>
    </row>
    <row r="150" spans="1:21" x14ac:dyDescent="0.3">
      <c r="A150" s="1">
        <f t="shared" si="12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1.8055555555555557E-3</v>
      </c>
      <c r="M150" s="32">
        <f t="shared" si="14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211</v>
      </c>
      <c r="U150" t="s">
        <v>211</v>
      </c>
    </row>
    <row r="151" spans="1:21" x14ac:dyDescent="0.3">
      <c r="A151" s="1">
        <f t="shared" si="12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3"/>
        <v>8</v>
      </c>
      <c r="L151" s="23">
        <v>2.4537037037037036E-3</v>
      </c>
      <c r="M151" s="32">
        <f t="shared" si="14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1" x14ac:dyDescent="0.3">
      <c r="A152" s="1">
        <f t="shared" si="12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3"/>
        <v>17</v>
      </c>
      <c r="N152" s="11">
        <v>0.3</v>
      </c>
      <c r="O152">
        <v>0</v>
      </c>
      <c r="P152">
        <v>3</v>
      </c>
      <c r="R152" s="7">
        <v>17</v>
      </c>
    </row>
    <row r="153" spans="1:21" x14ac:dyDescent="0.3">
      <c r="A153" s="1">
        <f t="shared" si="12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3"/>
        <v>38</v>
      </c>
      <c r="N153" s="11">
        <v>0.3</v>
      </c>
      <c r="O153">
        <v>0</v>
      </c>
      <c r="P153">
        <v>3</v>
      </c>
      <c r="R153" s="7">
        <v>17</v>
      </c>
    </row>
    <row r="154" spans="1:21" x14ac:dyDescent="0.3">
      <c r="A154" s="1">
        <f t="shared" si="12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3"/>
        <v>9</v>
      </c>
      <c r="L154" s="23">
        <v>1.7245370370370372E-3</v>
      </c>
      <c r="M154" s="32">
        <f t="shared" si="14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1"/>
        <v>175</v>
      </c>
      <c r="T154" t="s">
        <v>212</v>
      </c>
      <c r="U154" t="s">
        <v>237</v>
      </c>
    </row>
    <row r="155" spans="1:21" x14ac:dyDescent="0.3">
      <c r="A155" s="1">
        <f t="shared" si="12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3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1"/>
        <v>50</v>
      </c>
      <c r="T155" t="s">
        <v>211</v>
      </c>
      <c r="U155" t="s">
        <v>211</v>
      </c>
    </row>
    <row r="156" spans="1:21" x14ac:dyDescent="0.3">
      <c r="A156" s="1">
        <f t="shared" si="12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3"/>
        <v>15.800000000000011</v>
      </c>
      <c r="L156" s="23">
        <v>4.7453703703703703E-3</v>
      </c>
      <c r="M156" s="32">
        <f t="shared" si="14"/>
        <v>6.8333333337706668</v>
      </c>
      <c r="N156" s="11"/>
    </row>
    <row r="157" spans="1:21" x14ac:dyDescent="0.3">
      <c r="A157" s="1">
        <f t="shared" si="12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3"/>
        <v>15.800000000000011</v>
      </c>
      <c r="L157" s="23">
        <v>6.1342592592592594E-3</v>
      </c>
      <c r="M157" s="32">
        <f t="shared" si="14"/>
        <v>8.8333333338986666</v>
      </c>
      <c r="N157" s="11"/>
    </row>
    <row r="158" spans="1:21" x14ac:dyDescent="0.3">
      <c r="A158" s="1">
        <f t="shared" si="12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3"/>
        <v>15.800000000000011</v>
      </c>
      <c r="L158" s="23">
        <v>4.6874999999999998E-3</v>
      </c>
      <c r="M158" s="32">
        <f t="shared" si="14"/>
        <v>6.7500000004320002</v>
      </c>
      <c r="N158" s="11"/>
    </row>
    <row r="159" spans="1:21" x14ac:dyDescent="0.3">
      <c r="A159" s="1">
        <f t="shared" si="12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3"/>
        <v>28.399999999999977</v>
      </c>
      <c r="L159" s="23">
        <v>2.7777777777777779E-3</v>
      </c>
      <c r="M159" s="32">
        <f t="shared" si="14"/>
        <v>4.0000000002560006</v>
      </c>
      <c r="N159" s="11"/>
      <c r="R159" s="7">
        <v>12</v>
      </c>
    </row>
    <row r="160" spans="1:21" x14ac:dyDescent="0.3">
      <c r="A160" s="1">
        <f t="shared" si="12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3"/>
        <v>13</v>
      </c>
      <c r="L160" s="23">
        <v>1.6203703703703703E-3</v>
      </c>
      <c r="M160" s="32">
        <f t="shared" si="14"/>
        <v>2.3333333334826665</v>
      </c>
      <c r="N160" s="11"/>
      <c r="R160" s="7">
        <v>17</v>
      </c>
    </row>
    <row r="161" spans="1:21" x14ac:dyDescent="0.3">
      <c r="A161" s="1">
        <f t="shared" si="12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3"/>
        <v>8</v>
      </c>
      <c r="L161" s="23">
        <v>3.8773148148148143E-3</v>
      </c>
      <c r="M161" s="32">
        <f t="shared" si="14"/>
        <v>5.5833333336906659</v>
      </c>
      <c r="N161" s="11"/>
      <c r="R161" s="7">
        <v>15</v>
      </c>
    </row>
    <row r="162" spans="1:21" x14ac:dyDescent="0.3">
      <c r="A162" s="1">
        <f t="shared" si="12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3"/>
        <v>8</v>
      </c>
      <c r="L162" s="23">
        <v>3.3564814814814811E-3</v>
      </c>
      <c r="M162" s="32">
        <f t="shared" si="14"/>
        <v>4.833333333642666</v>
      </c>
      <c r="N162" s="11"/>
      <c r="R162" s="7">
        <v>15</v>
      </c>
    </row>
    <row r="163" spans="1:21" x14ac:dyDescent="0.3">
      <c r="A163" s="1">
        <f t="shared" si="12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3"/>
        <v>8</v>
      </c>
      <c r="L163" s="23">
        <v>1.736111111111111E-3</v>
      </c>
      <c r="M163" s="32">
        <f t="shared" si="14"/>
        <v>2.50000000016</v>
      </c>
      <c r="N163" s="11"/>
      <c r="R163" s="7">
        <v>15</v>
      </c>
    </row>
    <row r="164" spans="1:21" x14ac:dyDescent="0.3">
      <c r="A164" s="1">
        <f t="shared" si="12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3"/>
        <v>8</v>
      </c>
      <c r="L164" s="23">
        <v>3.1249999999999997E-3</v>
      </c>
      <c r="M164" s="32">
        <f t="shared" si="14"/>
        <v>4.5000000002879998</v>
      </c>
      <c r="N164" s="11"/>
      <c r="R164" s="7">
        <v>15</v>
      </c>
    </row>
    <row r="165" spans="1:21" x14ac:dyDescent="0.3">
      <c r="A165" s="1">
        <f t="shared" si="12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3"/>
        <v>9</v>
      </c>
      <c r="L165" s="23">
        <v>1.3888888888888889E-3</v>
      </c>
      <c r="M165" s="32">
        <f t="shared" si="14"/>
        <v>2.0000000001280003</v>
      </c>
      <c r="N165" s="11"/>
      <c r="R165" s="7">
        <v>15</v>
      </c>
    </row>
    <row r="166" spans="1:21" x14ac:dyDescent="0.3">
      <c r="A166" s="1">
        <f t="shared" si="12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3"/>
        <v>7</v>
      </c>
      <c r="L166" s="23">
        <v>1.736111111111111E-3</v>
      </c>
      <c r="M166" s="32">
        <f t="shared" si="14"/>
        <v>2.50000000016</v>
      </c>
      <c r="N166" s="11"/>
    </row>
    <row r="167" spans="1:21" x14ac:dyDescent="0.3">
      <c r="A167" s="1">
        <f t="shared" si="12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3"/>
        <v>7</v>
      </c>
      <c r="L167" s="23">
        <v>1.2731481481481483E-3</v>
      </c>
      <c r="M167" s="32">
        <f t="shared" si="14"/>
        <v>1.8333333334506667</v>
      </c>
      <c r="N167" s="11"/>
    </row>
    <row r="168" spans="1:21" x14ac:dyDescent="0.3">
      <c r="A168" s="1">
        <f t="shared" si="12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3"/>
        <v>7</v>
      </c>
      <c r="L168" s="23">
        <v>1.4120370370370369E-3</v>
      </c>
      <c r="M168" s="32">
        <f t="shared" si="14"/>
        <v>2.0333333334634665</v>
      </c>
      <c r="N168" s="11"/>
    </row>
    <row r="169" spans="1:21" x14ac:dyDescent="0.3">
      <c r="A169" s="1">
        <f t="shared" si="12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3"/>
        <v>7</v>
      </c>
      <c r="L169" s="23">
        <v>1.2152777777777778E-3</v>
      </c>
      <c r="M169" s="32">
        <f t="shared" si="14"/>
        <v>1.750000000112</v>
      </c>
      <c r="N169" s="11"/>
    </row>
    <row r="170" spans="1:21" x14ac:dyDescent="0.3">
      <c r="A170" s="1">
        <f t="shared" si="12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3"/>
        <v>7</v>
      </c>
      <c r="L170" s="23">
        <v>1.9675925925925928E-3</v>
      </c>
      <c r="M170" s="32">
        <f t="shared" si="14"/>
        <v>2.8333333335146671</v>
      </c>
      <c r="N170" s="11"/>
    </row>
    <row r="171" spans="1:21" x14ac:dyDescent="0.3">
      <c r="A171" s="1">
        <f t="shared" si="12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3"/>
        <v>6</v>
      </c>
      <c r="L171" s="23">
        <v>3.3564814814814811E-3</v>
      </c>
      <c r="M171" s="32">
        <f t="shared" si="14"/>
        <v>4.833333333642666</v>
      </c>
      <c r="N171" s="11"/>
    </row>
    <row r="172" spans="1:21" x14ac:dyDescent="0.3">
      <c r="A172" s="1">
        <f t="shared" si="12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3"/>
        <v>93</v>
      </c>
      <c r="L172" s="23">
        <v>8.3333333333333332E-3</v>
      </c>
      <c r="M172" s="32">
        <f t="shared" si="14"/>
        <v>12.000000000768001</v>
      </c>
      <c r="N172" s="11"/>
    </row>
    <row r="173" spans="1:21" x14ac:dyDescent="0.3">
      <c r="A173" s="1">
        <f t="shared" si="12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5">IF(ABS(I173-J173)&gt;180,360-ABS(I173-J173),ABS(I173-J173))</f>
        <v>93</v>
      </c>
      <c r="L173" s="23">
        <v>4.9189814814814816E-3</v>
      </c>
      <c r="M173" s="32">
        <f t="shared" si="14"/>
        <v>7.0833333337866673</v>
      </c>
      <c r="N173" s="11"/>
    </row>
    <row r="174" spans="1:21" x14ac:dyDescent="0.3">
      <c r="A174" s="1">
        <f t="shared" si="12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5"/>
        <v>3</v>
      </c>
      <c r="L174" s="23">
        <v>1.3888888888888888E-2</v>
      </c>
      <c r="M174" s="32">
        <f t="shared" si="14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1"/>
        <v>15</v>
      </c>
      <c r="T174" t="s">
        <v>210</v>
      </c>
      <c r="U174" t="s">
        <v>237</v>
      </c>
    </row>
    <row r="175" spans="1:21" x14ac:dyDescent="0.3">
      <c r="A175" s="1">
        <f t="shared" si="12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5"/>
        <v>3</v>
      </c>
      <c r="L175" s="23">
        <v>7.9861111111111122E-3</v>
      </c>
      <c r="M175" s="32">
        <f t="shared" si="14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1"/>
        <v>15</v>
      </c>
      <c r="T175" t="s">
        <v>210</v>
      </c>
      <c r="U175" t="s">
        <v>237</v>
      </c>
    </row>
    <row r="176" spans="1:21" x14ac:dyDescent="0.3">
      <c r="A176" s="1">
        <f t="shared" si="12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5"/>
        <v>3</v>
      </c>
      <c r="L176" s="23">
        <v>1.3888888888888888E-2</v>
      </c>
      <c r="M176" s="32">
        <f t="shared" si="14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1"/>
        <v>15</v>
      </c>
      <c r="T176" t="s">
        <v>210</v>
      </c>
      <c r="U176" t="s">
        <v>237</v>
      </c>
    </row>
    <row r="177" spans="1:21" x14ac:dyDescent="0.3">
      <c r="A177" s="1">
        <f t="shared" si="12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5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1"/>
        <v>15</v>
      </c>
      <c r="T177" t="s">
        <v>210</v>
      </c>
      <c r="U177" t="s">
        <v>237</v>
      </c>
    </row>
    <row r="178" spans="1:21" x14ac:dyDescent="0.3">
      <c r="A178" s="1">
        <f t="shared" si="12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5"/>
        <v>3</v>
      </c>
      <c r="L178" s="23">
        <v>6.5624999999999998E-3</v>
      </c>
      <c r="M178" s="32">
        <f t="shared" si="14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1"/>
        <v>15</v>
      </c>
      <c r="T178" t="s">
        <v>210</v>
      </c>
      <c r="U178" t="s">
        <v>237</v>
      </c>
    </row>
    <row r="179" spans="1:21" x14ac:dyDescent="0.3">
      <c r="A179" s="1">
        <f t="shared" si="12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5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1"/>
        <v>15</v>
      </c>
      <c r="T179" t="s">
        <v>210</v>
      </c>
      <c r="U179" t="s">
        <v>237</v>
      </c>
    </row>
    <row r="180" spans="1:21" x14ac:dyDescent="0.3">
      <c r="A180" s="1">
        <f t="shared" si="12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5"/>
        <v>3</v>
      </c>
      <c r="L180" s="23">
        <v>5.6134259259259271E-3</v>
      </c>
      <c r="M180" s="32">
        <f t="shared" si="14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1"/>
        <v>15</v>
      </c>
      <c r="T180" t="s">
        <v>210</v>
      </c>
      <c r="U180" t="s">
        <v>237</v>
      </c>
    </row>
    <row r="181" spans="1:21" x14ac:dyDescent="0.3">
      <c r="A181" s="1">
        <f t="shared" si="12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5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1"/>
        <v>120</v>
      </c>
      <c r="T181" t="s">
        <v>211</v>
      </c>
      <c r="U181" t="s">
        <v>211</v>
      </c>
    </row>
    <row r="182" spans="1:21" x14ac:dyDescent="0.3">
      <c r="A182" s="1">
        <f t="shared" si="12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5"/>
        <v>3.6000000000000227</v>
      </c>
      <c r="L182" s="23">
        <v>4.1666666666666666E-3</v>
      </c>
      <c r="M182" s="32">
        <f t="shared" si="14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1" x14ac:dyDescent="0.3">
      <c r="A183" s="1">
        <f t="shared" si="12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5"/>
        <v>3.6000000000000227</v>
      </c>
      <c r="L183" s="23">
        <v>3.9930555555555561E-3</v>
      </c>
      <c r="M183" s="32">
        <f t="shared" si="14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1" x14ac:dyDescent="0.3">
      <c r="A184" s="1">
        <f t="shared" si="12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5"/>
        <v>3.6000000000000227</v>
      </c>
      <c r="L184" s="23">
        <v>4.340277777777778E-3</v>
      </c>
      <c r="M184" s="32">
        <f t="shared" si="14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1" x14ac:dyDescent="0.3">
      <c r="A185" s="1">
        <f t="shared" si="12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5"/>
        <v>5.8000000000000114</v>
      </c>
      <c r="L185" s="23">
        <v>2.8819444444444444E-3</v>
      </c>
      <c r="M185" s="32">
        <f t="shared" si="14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1" x14ac:dyDescent="0.3">
      <c r="A186" s="1">
        <f t="shared" si="12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5"/>
        <v>12</v>
      </c>
      <c r="L186" s="23">
        <v>1.1805555555555556E-3</v>
      </c>
      <c r="M186" s="32">
        <f t="shared" si="14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1" x14ac:dyDescent="0.3">
      <c r="A187" s="1">
        <f t="shared" si="12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5"/>
        <v>4.8999999999999773</v>
      </c>
      <c r="L187" s="23">
        <v>6.2499999999999995E-3</v>
      </c>
      <c r="M187" s="32">
        <f t="shared" si="14"/>
        <v>9.0000000005759997</v>
      </c>
      <c r="N187" s="11"/>
    </row>
    <row r="188" spans="1:21" x14ac:dyDescent="0.3">
      <c r="A188" s="1">
        <f t="shared" si="12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5"/>
        <v>7.1999999999999886</v>
      </c>
      <c r="N188" s="11"/>
    </row>
    <row r="189" spans="1:21" x14ac:dyDescent="0.3">
      <c r="A189" s="1">
        <f t="shared" si="12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5"/>
        <v>7</v>
      </c>
      <c r="N189" s="11"/>
    </row>
    <row r="190" spans="1:21" x14ac:dyDescent="0.3">
      <c r="A190" s="1">
        <f t="shared" si="12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5"/>
        <v>3.3000000000000114</v>
      </c>
      <c r="L190" s="23">
        <v>3.472222222222222E-3</v>
      </c>
      <c r="M190" s="32">
        <f t="shared" si="14"/>
        <v>5.00000000032</v>
      </c>
      <c r="N190" s="11"/>
      <c r="O190">
        <v>0</v>
      </c>
    </row>
    <row r="191" spans="1:21" x14ac:dyDescent="0.3">
      <c r="A191" s="1">
        <f t="shared" si="12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5"/>
        <v>54.5</v>
      </c>
      <c r="L191" s="23">
        <v>5.9027777777777776E-3</v>
      </c>
      <c r="M191" s="32">
        <f t="shared" si="14"/>
        <v>8.5000000005440004</v>
      </c>
      <c r="N191" s="11"/>
    </row>
    <row r="192" spans="1:21" x14ac:dyDescent="0.3">
      <c r="A192" s="1">
        <f t="shared" si="12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5"/>
        <v>7.5</v>
      </c>
      <c r="L192" s="23">
        <v>2.3958333333333336E-3</v>
      </c>
      <c r="M192" s="32">
        <f t="shared" si="14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1" x14ac:dyDescent="0.3">
      <c r="A193" s="1">
        <f t="shared" si="12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5"/>
        <v>7.5</v>
      </c>
      <c r="L193" s="23">
        <v>2.1874999999999998E-3</v>
      </c>
      <c r="M193" s="32">
        <f t="shared" si="14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1" x14ac:dyDescent="0.3">
      <c r="A194" s="1">
        <f t="shared" si="12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5"/>
        <v>7.5</v>
      </c>
      <c r="L194" s="23">
        <v>2.1759259259259258E-3</v>
      </c>
      <c r="M194" s="32">
        <f t="shared" si="14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1" x14ac:dyDescent="0.3">
      <c r="A195" s="1">
        <f t="shared" si="12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2.2453703703703702E-3</v>
      </c>
      <c r="M195" s="32">
        <f t="shared" si="14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1" x14ac:dyDescent="0.3">
      <c r="A196" s="1">
        <f t="shared" si="12"/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15"/>
        <v>12.200000000000003</v>
      </c>
      <c r="L196" s="23">
        <v>1.3888888888888889E-3</v>
      </c>
      <c r="M196" s="32">
        <f t="shared" si="14"/>
        <v>2.0000000001280003</v>
      </c>
      <c r="N196" s="11"/>
    </row>
    <row r="197" spans="1:21" x14ac:dyDescent="0.3">
      <c r="A197" s="1">
        <f t="shared" ref="A197:A260" si="16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5"/>
        <v>4.7999999999999972</v>
      </c>
      <c r="L197" s="23">
        <v>2.7777777777777779E-3</v>
      </c>
      <c r="M197" s="32">
        <f t="shared" si="14"/>
        <v>4.0000000002560006</v>
      </c>
      <c r="N197" s="11"/>
    </row>
    <row r="198" spans="1:21" x14ac:dyDescent="0.3">
      <c r="A198" s="1">
        <f t="shared" si="1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5"/>
        <v>40.799999999999997</v>
      </c>
      <c r="L198" s="23">
        <v>5.5555555555555558E-3</v>
      </c>
      <c r="M198" s="32">
        <f t="shared" si="14"/>
        <v>8.0000000005120011</v>
      </c>
      <c r="N198" s="11"/>
    </row>
    <row r="199" spans="1:21" x14ac:dyDescent="0.3">
      <c r="A199" s="1">
        <f t="shared" si="16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5"/>
        <v>27</v>
      </c>
      <c r="L199" s="28">
        <v>2.0833333333333333E-3</v>
      </c>
      <c r="M199" s="32">
        <f t="shared" si="14"/>
        <v>3.0000000001920002</v>
      </c>
      <c r="N199" s="11"/>
    </row>
    <row r="200" spans="1:21" x14ac:dyDescent="0.3">
      <c r="A200" s="1">
        <f t="shared" si="16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5"/>
        <v>12.100000000000023</v>
      </c>
      <c r="L200" s="28">
        <v>2.7777777777777779E-3</v>
      </c>
      <c r="M200" s="32">
        <f t="shared" si="14"/>
        <v>4.0000000002560006</v>
      </c>
      <c r="N200" s="11"/>
    </row>
    <row r="201" spans="1:21" x14ac:dyDescent="0.3">
      <c r="A201" s="1">
        <f t="shared" si="16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5"/>
        <v>7.6000000000000227</v>
      </c>
      <c r="L201" s="28">
        <v>5.5555555555555558E-3</v>
      </c>
      <c r="M201" s="32">
        <f t="shared" si="14"/>
        <v>8.0000000005120011</v>
      </c>
      <c r="N201" s="11"/>
    </row>
    <row r="202" spans="1:21" x14ac:dyDescent="0.3">
      <c r="A202" s="1">
        <f t="shared" si="16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5"/>
        <v>23.199999999999989</v>
      </c>
      <c r="L202" s="28">
        <v>2.7777777777777779E-3</v>
      </c>
      <c r="M202" s="32">
        <f t="shared" si="14"/>
        <v>4.0000000002560006</v>
      </c>
      <c r="N202" s="11"/>
    </row>
    <row r="203" spans="1:21" x14ac:dyDescent="0.3">
      <c r="A203" s="1">
        <f t="shared" si="16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5"/>
        <v>26.099999999999994</v>
      </c>
      <c r="L203" s="28">
        <v>4.8611111111111112E-3</v>
      </c>
      <c r="M203" s="32">
        <f t="shared" si="14"/>
        <v>7.0000000004479999</v>
      </c>
      <c r="N203" s="11"/>
    </row>
    <row r="204" spans="1:21" x14ac:dyDescent="0.3">
      <c r="A204" s="1">
        <f t="shared" si="1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5"/>
        <v>29.800000000000011</v>
      </c>
      <c r="L204" s="28">
        <v>4.8611111111111112E-3</v>
      </c>
      <c r="M204" s="32">
        <f t="shared" si="14"/>
        <v>7.0000000004479999</v>
      </c>
      <c r="N204" s="11"/>
    </row>
    <row r="205" spans="1:21" x14ac:dyDescent="0.3">
      <c r="A205" s="1">
        <f t="shared" si="16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17">IF(ABS(I205-J205)&gt;180,360-ABS(I205-J205),ABS(I205-J205))</f>
        <v>20.199999999999989</v>
      </c>
      <c r="L205" s="28">
        <v>4.8611111111111112E-3</v>
      </c>
      <c r="M205" s="32">
        <f t="shared" si="14"/>
        <v>7.0000000004479999</v>
      </c>
      <c r="N205" s="11"/>
    </row>
    <row r="206" spans="1:21" x14ac:dyDescent="0.3">
      <c r="A206" s="1">
        <f t="shared" si="1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17"/>
        <v>5.8000000000000114</v>
      </c>
      <c r="L206" s="23">
        <v>5.6481481481481478E-3</v>
      </c>
      <c r="M206" s="32">
        <f t="shared" si="14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18">IF(ABS(J206-Q206)&gt;180,360-ABS(J206-Q206),ABS(J206-Q206))</f>
        <v>10</v>
      </c>
      <c r="T206" t="s">
        <v>210</v>
      </c>
      <c r="U206" t="s">
        <v>237</v>
      </c>
    </row>
    <row r="207" spans="1:21" x14ac:dyDescent="0.3">
      <c r="A207" s="1">
        <f t="shared" si="1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17"/>
        <v>5.8000000000000114</v>
      </c>
      <c r="L207" s="23">
        <v>4.7453703703703703E-3</v>
      </c>
      <c r="M207" s="32">
        <f t="shared" si="14"/>
        <v>6.8333333337706668</v>
      </c>
      <c r="N207" s="11"/>
    </row>
    <row r="208" spans="1:21" x14ac:dyDescent="0.3">
      <c r="A208" s="1">
        <f t="shared" si="1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17"/>
        <v>16.800000000000011</v>
      </c>
      <c r="L208" s="23">
        <v>4.1666666666666666E-3</v>
      </c>
      <c r="M208" s="32">
        <f t="shared" ref="M208:M271" si="19">L208/0.0006944444444</f>
        <v>6.0000000003840004</v>
      </c>
      <c r="N208" s="11"/>
    </row>
    <row r="209" spans="1:22" x14ac:dyDescent="0.3">
      <c r="A209" s="1">
        <f t="shared" si="16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17"/>
        <v>16.800000000000011</v>
      </c>
      <c r="L209" s="23">
        <v>4.1666666666666666E-3</v>
      </c>
      <c r="M209" s="32">
        <f t="shared" si="19"/>
        <v>6.0000000003840004</v>
      </c>
      <c r="N209" s="11"/>
    </row>
    <row r="210" spans="1:22" x14ac:dyDescent="0.3">
      <c r="A210" s="1">
        <f t="shared" si="16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17"/>
        <v>16.800000000000011</v>
      </c>
      <c r="L210" s="23">
        <v>4.5138888888888893E-3</v>
      </c>
      <c r="M210" s="32">
        <f t="shared" si="19"/>
        <v>6.5000000004160006</v>
      </c>
      <c r="N210" s="11"/>
    </row>
    <row r="211" spans="1:22" x14ac:dyDescent="0.3">
      <c r="A211" s="1">
        <f t="shared" si="16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17"/>
        <v>13.399999999999977</v>
      </c>
      <c r="L211" s="23">
        <v>2.5462962962962961E-3</v>
      </c>
      <c r="M211" s="32">
        <f t="shared" si="19"/>
        <v>3.666666666901333</v>
      </c>
      <c r="N211" s="11"/>
    </row>
    <row r="212" spans="1:22" x14ac:dyDescent="0.3">
      <c r="A212" s="1">
        <f t="shared" si="16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17"/>
        <v>13.399999999999977</v>
      </c>
      <c r="L212" s="23">
        <v>3.2407407407407406E-3</v>
      </c>
      <c r="M212" s="32">
        <f t="shared" si="19"/>
        <v>4.6666666669653329</v>
      </c>
      <c r="N212" s="11"/>
    </row>
    <row r="213" spans="1:22" x14ac:dyDescent="0.3">
      <c r="A213" s="1">
        <f t="shared" si="16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17"/>
        <v>28</v>
      </c>
      <c r="L213" s="23">
        <v>3.472222222222222E-3</v>
      </c>
      <c r="M213" s="32">
        <f t="shared" si="19"/>
        <v>5.00000000032</v>
      </c>
      <c r="N213" s="11"/>
    </row>
    <row r="214" spans="1:22" x14ac:dyDescent="0.3">
      <c r="A214" s="1">
        <f t="shared" si="16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17"/>
        <v>27</v>
      </c>
      <c r="L214" s="23">
        <v>2.7777777777777779E-3</v>
      </c>
      <c r="M214" s="32">
        <f t="shared" si="19"/>
        <v>4.0000000002560006</v>
      </c>
      <c r="N214" s="11"/>
      <c r="V214" s="28"/>
    </row>
    <row r="215" spans="1:22" x14ac:dyDescent="0.3">
      <c r="A215" s="1">
        <f t="shared" si="16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17"/>
        <v>17</v>
      </c>
      <c r="L215" s="23">
        <v>2.3495370370370371E-3</v>
      </c>
      <c r="M215" s="32">
        <f t="shared" si="19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18"/>
        <v>50</v>
      </c>
      <c r="T215" t="s">
        <v>211</v>
      </c>
      <c r="U215" t="s">
        <v>211</v>
      </c>
    </row>
    <row r="216" spans="1:22" x14ac:dyDescent="0.3">
      <c r="A216" s="1">
        <f t="shared" si="16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17"/>
        <v>17</v>
      </c>
      <c r="L216" s="23">
        <v>1.1111111111111111E-3</v>
      </c>
      <c r="M216" s="32">
        <f t="shared" si="19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18"/>
        <v>50</v>
      </c>
      <c r="T216" t="s">
        <v>211</v>
      </c>
      <c r="U216" t="s">
        <v>211</v>
      </c>
    </row>
    <row r="217" spans="1:22" x14ac:dyDescent="0.3">
      <c r="A217" s="1">
        <f t="shared" si="16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17"/>
        <v>17</v>
      </c>
      <c r="L217" s="23">
        <v>1.5509259259259261E-3</v>
      </c>
      <c r="M217" s="32">
        <f t="shared" si="19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18"/>
        <v>50</v>
      </c>
      <c r="T217" t="s">
        <v>211</v>
      </c>
      <c r="U217" t="s">
        <v>211</v>
      </c>
    </row>
    <row r="218" spans="1:22" x14ac:dyDescent="0.3">
      <c r="A218" s="1">
        <f t="shared" si="16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17"/>
        <v>17</v>
      </c>
      <c r="L218" s="23">
        <v>8.9120370370370362E-4</v>
      </c>
      <c r="M218" s="32">
        <f t="shared" si="19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211</v>
      </c>
      <c r="U218" t="s">
        <v>211</v>
      </c>
    </row>
    <row r="219" spans="1:22" x14ac:dyDescent="0.3">
      <c r="A219" s="1">
        <f t="shared" si="16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1.0763888888888889E-3</v>
      </c>
      <c r="M219" s="32">
        <f t="shared" si="19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211</v>
      </c>
      <c r="U219" t="s">
        <v>211</v>
      </c>
    </row>
    <row r="220" spans="1:22" x14ac:dyDescent="0.3">
      <c r="A220" s="1">
        <f t="shared" si="16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1.8402777777777777E-3</v>
      </c>
      <c r="M220" s="32">
        <f t="shared" si="19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211</v>
      </c>
      <c r="U220" t="s">
        <v>211</v>
      </c>
    </row>
    <row r="221" spans="1:22" x14ac:dyDescent="0.3">
      <c r="A221" s="1">
        <f t="shared" si="16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17"/>
        <v>17</v>
      </c>
      <c r="L221" s="23">
        <v>2.615740740740741E-3</v>
      </c>
      <c r="M221" s="32">
        <f t="shared" si="19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211</v>
      </c>
      <c r="U221" t="s">
        <v>211</v>
      </c>
    </row>
    <row r="222" spans="1:22" x14ac:dyDescent="0.3">
      <c r="A222" s="1">
        <f t="shared" si="16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17"/>
        <v>33</v>
      </c>
      <c r="L222" s="23">
        <v>1.5509259259259261E-3</v>
      </c>
      <c r="M222" s="32">
        <f t="shared" si="19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100</v>
      </c>
      <c r="T222" t="s">
        <v>211</v>
      </c>
      <c r="U222" t="s">
        <v>211</v>
      </c>
    </row>
    <row r="223" spans="1:22" x14ac:dyDescent="0.3">
      <c r="A223" s="1">
        <f t="shared" si="16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1.6435185185185183E-3</v>
      </c>
      <c r="M223" s="32">
        <f t="shared" si="19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211</v>
      </c>
      <c r="U223" t="s">
        <v>211</v>
      </c>
    </row>
    <row r="224" spans="1:22" x14ac:dyDescent="0.3">
      <c r="A224" s="1">
        <f t="shared" si="16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17"/>
        <v>17</v>
      </c>
      <c r="L224" s="23">
        <v>1.9328703703703704E-3</v>
      </c>
      <c r="M224" s="32">
        <f t="shared" si="19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211</v>
      </c>
      <c r="U224" t="s">
        <v>211</v>
      </c>
    </row>
    <row r="225" spans="1:22" x14ac:dyDescent="0.3">
      <c r="A225" s="1">
        <f t="shared" si="16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17"/>
        <v>17</v>
      </c>
      <c r="L225" s="23">
        <v>1.1458333333333333E-3</v>
      </c>
      <c r="M225" s="32">
        <f t="shared" si="19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50</v>
      </c>
      <c r="T225" t="s">
        <v>211</v>
      </c>
      <c r="U225" t="s">
        <v>211</v>
      </c>
    </row>
    <row r="226" spans="1:22" x14ac:dyDescent="0.3">
      <c r="A226" s="1">
        <f t="shared" si="16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17"/>
        <v>17</v>
      </c>
      <c r="L226" s="23">
        <v>2.5925925925925925E-3</v>
      </c>
      <c r="M226" s="32">
        <f t="shared" si="19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211</v>
      </c>
      <c r="U226" t="s">
        <v>211</v>
      </c>
    </row>
    <row r="227" spans="1:22" x14ac:dyDescent="0.3">
      <c r="A227" s="1">
        <f t="shared" si="16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1.736111111111111E-3</v>
      </c>
      <c r="M227" s="32">
        <f t="shared" si="19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211</v>
      </c>
      <c r="U227" t="s">
        <v>211</v>
      </c>
    </row>
    <row r="228" spans="1:22" x14ac:dyDescent="0.3">
      <c r="A228" s="1">
        <f t="shared" si="16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17"/>
        <v>17</v>
      </c>
      <c r="L228" s="23">
        <v>2.8240740740740739E-3</v>
      </c>
      <c r="M228" s="32">
        <f t="shared" si="19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211</v>
      </c>
      <c r="U228" t="s">
        <v>211</v>
      </c>
    </row>
    <row r="229" spans="1:22" x14ac:dyDescent="0.3">
      <c r="A229" s="1">
        <f t="shared" si="16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17"/>
        <v>17</v>
      </c>
      <c r="L229" s="23">
        <v>1.712962962962963E-3</v>
      </c>
      <c r="M229" s="32">
        <f t="shared" si="19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211</v>
      </c>
      <c r="U229" t="s">
        <v>211</v>
      </c>
    </row>
    <row r="230" spans="1:22" x14ac:dyDescent="0.3">
      <c r="A230" s="1">
        <f t="shared" si="16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1.3194444444444443E-3</v>
      </c>
      <c r="M230" s="32">
        <f t="shared" si="19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211</v>
      </c>
      <c r="U230" t="s">
        <v>211</v>
      </c>
    </row>
    <row r="231" spans="1:22" x14ac:dyDescent="0.3">
      <c r="A231" s="1">
        <f t="shared" si="16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17"/>
        <v>17</v>
      </c>
      <c r="L231" s="23">
        <v>1.6782407407407406E-3</v>
      </c>
      <c r="M231" s="32">
        <f t="shared" si="19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211</v>
      </c>
      <c r="U231" t="s">
        <v>211</v>
      </c>
    </row>
    <row r="232" spans="1:22" x14ac:dyDescent="0.3">
      <c r="A232" s="1">
        <f t="shared" si="16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17"/>
        <v>17</v>
      </c>
      <c r="L232" s="23">
        <v>2.3148148148148151E-3</v>
      </c>
      <c r="M232" s="32">
        <f t="shared" si="19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18"/>
        <v>50</v>
      </c>
      <c r="T232" t="s">
        <v>211</v>
      </c>
      <c r="U232" t="s">
        <v>211</v>
      </c>
    </row>
    <row r="233" spans="1:22" x14ac:dyDescent="0.3">
      <c r="A233" s="1">
        <f t="shared" si="1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17"/>
        <v>24.199999999999989</v>
      </c>
      <c r="L233" s="23">
        <v>5.5555555555555558E-3</v>
      </c>
      <c r="M233" s="32">
        <f t="shared" si="19"/>
        <v>8.0000000005120011</v>
      </c>
      <c r="N233" s="11"/>
      <c r="V233" s="28"/>
    </row>
    <row r="234" spans="1:22" x14ac:dyDescent="0.3">
      <c r="A234" s="1">
        <f t="shared" si="1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17"/>
        <v>14</v>
      </c>
      <c r="L234" s="23">
        <v>4.8611111111111112E-3</v>
      </c>
      <c r="M234" s="32">
        <f t="shared" si="19"/>
        <v>7.0000000004479999</v>
      </c>
      <c r="N234" s="11"/>
    </row>
    <row r="235" spans="1:22" x14ac:dyDescent="0.3">
      <c r="A235" s="1">
        <f t="shared" si="16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17"/>
        <v>2</v>
      </c>
      <c r="L235" s="23">
        <v>6.9444444444444441E-3</v>
      </c>
      <c r="M235" s="32">
        <f t="shared" si="19"/>
        <v>10.00000000064</v>
      </c>
      <c r="N235" s="11"/>
    </row>
    <row r="236" spans="1:22" x14ac:dyDescent="0.3">
      <c r="A236" s="1">
        <f t="shared" si="1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17"/>
        <v>3.5999999999999943</v>
      </c>
      <c r="N236" s="11"/>
    </row>
    <row r="237" spans="1:22" x14ac:dyDescent="0.3">
      <c r="A237" s="1">
        <f t="shared" si="1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0">IF(ABS(I237-J237)&gt;180,360-ABS(I237-J237),ABS(I237-J237))</f>
        <v>4.1000000000000227</v>
      </c>
      <c r="L237" s="23">
        <v>3.472222222222222E-3</v>
      </c>
      <c r="M237" s="32">
        <f t="shared" si="19"/>
        <v>5.00000000032</v>
      </c>
      <c r="N237" s="11"/>
    </row>
    <row r="238" spans="1:22" x14ac:dyDescent="0.3">
      <c r="A238" s="1">
        <f t="shared" si="1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0"/>
        <v>7</v>
      </c>
      <c r="L238" s="23">
        <v>3.1249999999999997E-3</v>
      </c>
      <c r="M238" s="32">
        <f t="shared" si="19"/>
        <v>4.5000000002879998</v>
      </c>
      <c r="N238" s="11"/>
    </row>
    <row r="239" spans="1:22" x14ac:dyDescent="0.3">
      <c r="A239" s="1">
        <f t="shared" si="1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0"/>
        <v>4.3000000000000114</v>
      </c>
      <c r="N239" s="11"/>
    </row>
    <row r="240" spans="1:22" x14ac:dyDescent="0.3">
      <c r="A240" s="1">
        <f t="shared" si="1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0"/>
        <v>11.600000000000023</v>
      </c>
      <c r="L240" s="28">
        <v>4.3981481481481484E-3</v>
      </c>
      <c r="M240" s="32">
        <f t="shared" si="19"/>
        <v>6.3333333337386675</v>
      </c>
      <c r="N240" s="11"/>
      <c r="R240" s="7">
        <v>20</v>
      </c>
    </row>
    <row r="241" spans="1:21" x14ac:dyDescent="0.3">
      <c r="A241" s="1">
        <f t="shared" si="1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0"/>
        <v>21.600000000000023</v>
      </c>
      <c r="L241" s="28">
        <v>4.5138888888888893E-3</v>
      </c>
      <c r="M241" s="32">
        <f t="shared" si="19"/>
        <v>6.5000000004160006</v>
      </c>
      <c r="N241" s="11"/>
      <c r="R241" s="7">
        <v>20</v>
      </c>
    </row>
    <row r="242" spans="1:21" x14ac:dyDescent="0.3">
      <c r="A242" s="1">
        <f t="shared" si="1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0"/>
        <v>28.5</v>
      </c>
      <c r="L242" s="28">
        <v>2.7777777777777779E-3</v>
      </c>
      <c r="M242" s="32">
        <f t="shared" si="19"/>
        <v>4.0000000002560006</v>
      </c>
      <c r="N242" s="11"/>
    </row>
    <row r="243" spans="1:21" x14ac:dyDescent="0.3">
      <c r="A243" s="1">
        <f t="shared" si="16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0"/>
        <v>0</v>
      </c>
      <c r="L243" s="23">
        <v>5.5902777777777782E-3</v>
      </c>
      <c r="M243" s="32">
        <f t="shared" si="19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18"/>
        <v>113</v>
      </c>
      <c r="T243" t="s">
        <v>211</v>
      </c>
      <c r="U243" t="s">
        <v>211</v>
      </c>
    </row>
    <row r="244" spans="1:21" x14ac:dyDescent="0.3">
      <c r="A244" s="1">
        <f t="shared" si="16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0"/>
        <v>0</v>
      </c>
      <c r="L244" s="23">
        <v>3.4606481481481485E-3</v>
      </c>
      <c r="M244" s="32">
        <f t="shared" si="19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18"/>
        <v>113</v>
      </c>
      <c r="T244" t="s">
        <v>211</v>
      </c>
      <c r="U244" t="s">
        <v>211</v>
      </c>
    </row>
    <row r="245" spans="1:21" x14ac:dyDescent="0.3">
      <c r="A245" s="1">
        <f t="shared" si="16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0"/>
        <v>0</v>
      </c>
      <c r="L245" s="23">
        <v>3.2175925925925926E-3</v>
      </c>
      <c r="M245" s="32">
        <f t="shared" si="19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18"/>
        <v>113</v>
      </c>
      <c r="T245" t="s">
        <v>211</v>
      </c>
      <c r="U245" t="s">
        <v>211</v>
      </c>
    </row>
    <row r="246" spans="1:21" x14ac:dyDescent="0.3">
      <c r="A246" s="1">
        <f t="shared" si="16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0"/>
        <v>0</v>
      </c>
      <c r="L246" s="23">
        <v>1.1574074074074073E-3</v>
      </c>
      <c r="M246" s="32">
        <f t="shared" si="19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211</v>
      </c>
      <c r="U246" t="s">
        <v>211</v>
      </c>
    </row>
    <row r="247" spans="1:21" x14ac:dyDescent="0.3">
      <c r="A247" s="1">
        <f t="shared" si="16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0"/>
        <v>0</v>
      </c>
      <c r="L247" s="23">
        <v>1.423611111111111E-3</v>
      </c>
      <c r="M247" s="32">
        <f t="shared" si="19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211</v>
      </c>
      <c r="U247" t="s">
        <v>211</v>
      </c>
    </row>
    <row r="248" spans="1:21" x14ac:dyDescent="0.3">
      <c r="A248" s="1">
        <f t="shared" si="16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0"/>
        <v>0</v>
      </c>
      <c r="L248" s="23">
        <v>7.1759259259259259E-3</v>
      </c>
      <c r="M248" s="32">
        <f t="shared" si="19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211</v>
      </c>
      <c r="U248" t="s">
        <v>211</v>
      </c>
    </row>
    <row r="249" spans="1:21" x14ac:dyDescent="0.3">
      <c r="A249" s="1">
        <f t="shared" si="16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0"/>
        <v>0</v>
      </c>
      <c r="L249" s="23">
        <v>8.564814814814815E-3</v>
      </c>
      <c r="M249" s="32">
        <f t="shared" si="19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211</v>
      </c>
      <c r="U249" t="s">
        <v>211</v>
      </c>
    </row>
    <row r="250" spans="1:21" x14ac:dyDescent="0.3">
      <c r="A250" s="1">
        <f t="shared" si="16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0"/>
        <v>0</v>
      </c>
      <c r="L250" s="23">
        <v>4.3981481481481484E-3</v>
      </c>
      <c r="M250" s="32">
        <f t="shared" si="19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18"/>
        <v>113</v>
      </c>
      <c r="T250" t="s">
        <v>211</v>
      </c>
      <c r="U250" t="s">
        <v>211</v>
      </c>
    </row>
    <row r="251" spans="1:21" x14ac:dyDescent="0.3">
      <c r="A251" s="1">
        <f t="shared" si="16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0"/>
        <v>0</v>
      </c>
      <c r="L251" s="23">
        <v>2.6967592592592594E-3</v>
      </c>
      <c r="M251" s="32">
        <f t="shared" si="19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18"/>
        <v>113</v>
      </c>
      <c r="T251" t="s">
        <v>211</v>
      </c>
      <c r="U251" t="s">
        <v>211</v>
      </c>
    </row>
    <row r="252" spans="1:21" x14ac:dyDescent="0.3">
      <c r="A252" s="1">
        <f t="shared" si="16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0"/>
        <v>0</v>
      </c>
      <c r="L252" s="23">
        <v>2.9861111111111113E-3</v>
      </c>
      <c r="M252" s="32">
        <f t="shared" si="19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18"/>
        <v>113</v>
      </c>
      <c r="T252" t="s">
        <v>211</v>
      </c>
      <c r="U252" t="s">
        <v>211</v>
      </c>
    </row>
    <row r="253" spans="1:21" x14ac:dyDescent="0.3">
      <c r="A253" s="1">
        <f t="shared" si="16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0"/>
        <v>0</v>
      </c>
      <c r="L253" s="23">
        <v>3.2986111111111111E-3</v>
      </c>
      <c r="M253" s="32">
        <f t="shared" si="19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211</v>
      </c>
      <c r="U253" t="s">
        <v>211</v>
      </c>
    </row>
    <row r="254" spans="1:21" x14ac:dyDescent="0.3">
      <c r="A254" s="1">
        <f t="shared" si="16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0"/>
        <v>0</v>
      </c>
      <c r="L254" s="23">
        <v>3.2407407407407406E-3</v>
      </c>
      <c r="M254" s="32">
        <f t="shared" si="19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18"/>
        <v>83</v>
      </c>
      <c r="T254" t="s">
        <v>211</v>
      </c>
      <c r="U254" t="s">
        <v>211</v>
      </c>
    </row>
    <row r="255" spans="1:21" x14ac:dyDescent="0.3">
      <c r="A255" s="1">
        <f t="shared" si="16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0"/>
        <v>0</v>
      </c>
      <c r="L255" s="23">
        <v>1.5277777777777779E-3</v>
      </c>
      <c r="M255" s="32">
        <f t="shared" si="19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18"/>
        <v>83</v>
      </c>
      <c r="T255" t="s">
        <v>211</v>
      </c>
      <c r="U255" t="s">
        <v>211</v>
      </c>
    </row>
    <row r="256" spans="1:21" x14ac:dyDescent="0.3">
      <c r="A256" s="1">
        <f t="shared" si="16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0"/>
        <v>0</v>
      </c>
      <c r="L256" s="23">
        <v>1.0995370370370371E-3</v>
      </c>
      <c r="M256" s="32">
        <f t="shared" si="19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1">IF(ABS(J256-Q256)&gt;180,360-ABS(J256-Q256),ABS(J256-Q256))</f>
        <v>83</v>
      </c>
      <c r="T256" t="s">
        <v>211</v>
      </c>
      <c r="U256" t="s">
        <v>211</v>
      </c>
    </row>
    <row r="257" spans="1:21" x14ac:dyDescent="0.3">
      <c r="A257" s="1">
        <f t="shared" si="16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3.8194444444444443E-3</v>
      </c>
      <c r="M257" s="32">
        <f t="shared" si="19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1"/>
        <v>83</v>
      </c>
      <c r="T257" t="s">
        <v>211</v>
      </c>
      <c r="U257" t="s">
        <v>211</v>
      </c>
    </row>
    <row r="258" spans="1:21" x14ac:dyDescent="0.3">
      <c r="A258" s="1">
        <f t="shared" si="16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0"/>
        <v>0</v>
      </c>
      <c r="L258" s="23">
        <v>3.0902777777777782E-3</v>
      </c>
      <c r="M258" s="32">
        <f t="shared" si="19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1"/>
        <v>83</v>
      </c>
      <c r="T258" t="s">
        <v>211</v>
      </c>
      <c r="U258" t="s">
        <v>211</v>
      </c>
    </row>
    <row r="259" spans="1:21" x14ac:dyDescent="0.3">
      <c r="A259" s="1">
        <f t="shared" si="16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1.2037037037037038E-3</v>
      </c>
      <c r="M259" s="32">
        <f t="shared" si="19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1"/>
        <v>83</v>
      </c>
      <c r="T259" t="s">
        <v>211</v>
      </c>
      <c r="U259" t="s">
        <v>211</v>
      </c>
    </row>
    <row r="260" spans="1:21" x14ac:dyDescent="0.3">
      <c r="A260" s="1">
        <f t="shared" si="16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0"/>
        <v>0</v>
      </c>
      <c r="L260" s="23">
        <v>1.8981481481481482E-3</v>
      </c>
      <c r="M260" s="32">
        <f t="shared" si="19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211</v>
      </c>
      <c r="U260" t="s">
        <v>211</v>
      </c>
    </row>
    <row r="261" spans="1:21" x14ac:dyDescent="0.3">
      <c r="A261" s="1">
        <f t="shared" ref="A261:A285" si="22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0"/>
        <v>0</v>
      </c>
      <c r="L261" s="23">
        <v>1.0995370370370371E-3</v>
      </c>
      <c r="M261" s="32">
        <f t="shared" si="19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211</v>
      </c>
      <c r="U261" t="s">
        <v>211</v>
      </c>
    </row>
    <row r="262" spans="1:21" x14ac:dyDescent="0.3">
      <c r="A262" s="1">
        <f t="shared" si="22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1.1574074074074073E-3</v>
      </c>
      <c r="M262" s="32">
        <f t="shared" si="19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211</v>
      </c>
      <c r="U262" t="s">
        <v>211</v>
      </c>
    </row>
    <row r="263" spans="1:21" x14ac:dyDescent="0.3">
      <c r="A263" s="1">
        <f t="shared" si="22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0"/>
        <v>0</v>
      </c>
      <c r="L263" s="23">
        <v>9.2592592592592585E-4</v>
      </c>
      <c r="M263" s="32">
        <f t="shared" si="19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211</v>
      </c>
      <c r="U263" t="s">
        <v>211</v>
      </c>
    </row>
    <row r="264" spans="1:21" x14ac:dyDescent="0.3">
      <c r="A264" s="1">
        <f t="shared" si="22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0"/>
        <v>7</v>
      </c>
      <c r="L264" s="23">
        <v>6.053240740740741E-3</v>
      </c>
      <c r="M264" s="32">
        <f t="shared" si="19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1"/>
        <v>160</v>
      </c>
      <c r="T264" t="s">
        <v>212</v>
      </c>
      <c r="U264" t="s">
        <v>237</v>
      </c>
    </row>
    <row r="265" spans="1:21" x14ac:dyDescent="0.3">
      <c r="A265" s="1">
        <f t="shared" si="22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0"/>
        <v>7</v>
      </c>
      <c r="L265" s="23">
        <v>1.4699074074074074E-3</v>
      </c>
      <c r="M265" s="32">
        <f t="shared" si="19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1"/>
        <v>160</v>
      </c>
      <c r="T265" t="s">
        <v>212</v>
      </c>
      <c r="U265" t="s">
        <v>237</v>
      </c>
    </row>
    <row r="266" spans="1:21" x14ac:dyDescent="0.3">
      <c r="A266" s="1">
        <f t="shared" si="22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0"/>
        <v>7</v>
      </c>
      <c r="L266" s="23">
        <v>2.6388888888888885E-3</v>
      </c>
      <c r="M266" s="32">
        <f t="shared" si="19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1"/>
        <v>160</v>
      </c>
      <c r="T266" t="s">
        <v>212</v>
      </c>
      <c r="U266" t="s">
        <v>237</v>
      </c>
    </row>
    <row r="267" spans="1:21" x14ac:dyDescent="0.3">
      <c r="A267" s="1">
        <f t="shared" si="22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0"/>
        <v>3</v>
      </c>
      <c r="L267" s="23">
        <v>1.6435185185185183E-3</v>
      </c>
      <c r="M267" s="32">
        <f t="shared" si="19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1"/>
        <v>170</v>
      </c>
      <c r="T267" t="s">
        <v>212</v>
      </c>
      <c r="U267" t="s">
        <v>237</v>
      </c>
    </row>
    <row r="268" spans="1:21" x14ac:dyDescent="0.3">
      <c r="A268" s="1">
        <f t="shared" si="22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0"/>
        <v>3</v>
      </c>
      <c r="L268" s="23">
        <v>4.1319444444444442E-3</v>
      </c>
      <c r="M268" s="32">
        <f t="shared" si="19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1"/>
        <v>170</v>
      </c>
      <c r="T268" t="s">
        <v>212</v>
      </c>
      <c r="U268" t="s">
        <v>237</v>
      </c>
    </row>
    <row r="269" spans="1:21" x14ac:dyDescent="0.3">
      <c r="A269" s="1">
        <f t="shared" si="22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3">IF(ABS(I269-J269)&gt;180,360-ABS(I269-J269),ABS(I269-J269))</f>
        <v>3</v>
      </c>
      <c r="L269" s="23">
        <v>1.736111111111111E-3</v>
      </c>
      <c r="M269" s="32">
        <f t="shared" si="19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1"/>
        <v>170</v>
      </c>
      <c r="T269" t="s">
        <v>212</v>
      </c>
      <c r="U269" t="s">
        <v>237</v>
      </c>
    </row>
    <row r="270" spans="1:21" x14ac:dyDescent="0.3">
      <c r="A270" s="1">
        <f t="shared" si="22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3"/>
        <v>3</v>
      </c>
      <c r="L270" s="23">
        <v>1.1805555555555556E-3</v>
      </c>
      <c r="M270" s="32">
        <f t="shared" si="19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212</v>
      </c>
      <c r="U270" t="s">
        <v>237</v>
      </c>
    </row>
    <row r="271" spans="1:21" x14ac:dyDescent="0.3">
      <c r="A271" s="1">
        <f t="shared" si="22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3"/>
        <v>3</v>
      </c>
      <c r="L271" s="23">
        <v>3.8310185185185183E-3</v>
      </c>
      <c r="M271" s="32">
        <f t="shared" si="19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212</v>
      </c>
      <c r="U271" t="s">
        <v>237</v>
      </c>
    </row>
    <row r="272" spans="1:21" x14ac:dyDescent="0.3">
      <c r="A272" s="1">
        <f t="shared" si="22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3"/>
        <v>3</v>
      </c>
      <c r="L272" s="23">
        <v>2.2569444444444447E-3</v>
      </c>
      <c r="M272" s="32">
        <f t="shared" ref="M272:M285" si="24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1"/>
        <v>170</v>
      </c>
      <c r="T272" t="s">
        <v>212</v>
      </c>
      <c r="U272" t="s">
        <v>237</v>
      </c>
    </row>
    <row r="273" spans="1:21" x14ac:dyDescent="0.3">
      <c r="A273" s="1">
        <f t="shared" si="22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3"/>
        <v>3</v>
      </c>
      <c r="L273" s="23">
        <v>1.9560185185185184E-3</v>
      </c>
      <c r="M273" s="32">
        <f t="shared" si="24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1"/>
        <v>170</v>
      </c>
      <c r="T273" t="s">
        <v>212</v>
      </c>
      <c r="U273" t="s">
        <v>237</v>
      </c>
    </row>
    <row r="274" spans="1:21" x14ac:dyDescent="0.3">
      <c r="A274" s="1">
        <f t="shared" si="22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3"/>
        <v>3</v>
      </c>
      <c r="L274" s="23">
        <v>1.5972222222222221E-3</v>
      </c>
      <c r="M274" s="32">
        <f t="shared" si="24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1"/>
        <v>170</v>
      </c>
      <c r="T274" t="s">
        <v>212</v>
      </c>
      <c r="U274" t="s">
        <v>237</v>
      </c>
    </row>
    <row r="275" spans="1:21" x14ac:dyDescent="0.3">
      <c r="A275" s="1">
        <f t="shared" si="22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3"/>
        <v>3</v>
      </c>
      <c r="L275" s="23">
        <v>2.488425925925926E-3</v>
      </c>
      <c r="M275" s="32">
        <f t="shared" si="24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212</v>
      </c>
      <c r="U275" t="s">
        <v>237</v>
      </c>
    </row>
    <row r="276" spans="1:21" x14ac:dyDescent="0.3">
      <c r="A276" s="1">
        <f t="shared" si="22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3"/>
        <v>3</v>
      </c>
      <c r="L276" s="23">
        <v>3.1597222222222222E-3</v>
      </c>
      <c r="M276" s="32">
        <f t="shared" si="24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212</v>
      </c>
      <c r="U276" t="s">
        <v>237</v>
      </c>
    </row>
    <row r="277" spans="1:21" x14ac:dyDescent="0.3">
      <c r="A277" s="1">
        <f t="shared" si="22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3"/>
        <v>3</v>
      </c>
      <c r="L277" s="23">
        <v>5.6712962962962958E-3</v>
      </c>
      <c r="M277" s="32">
        <f t="shared" si="24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212</v>
      </c>
      <c r="U277" t="s">
        <v>237</v>
      </c>
    </row>
    <row r="278" spans="1:21" x14ac:dyDescent="0.3">
      <c r="A278" s="1">
        <f t="shared" si="22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3"/>
        <v>45</v>
      </c>
      <c r="L278" s="23">
        <v>2.0138888888888888E-3</v>
      </c>
      <c r="M278" s="32">
        <f t="shared" si="24"/>
        <v>2.9000000001855999</v>
      </c>
      <c r="N278" s="11"/>
    </row>
    <row r="279" spans="1:21" x14ac:dyDescent="0.3">
      <c r="A279" s="1">
        <f t="shared" si="22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3"/>
        <v>45</v>
      </c>
      <c r="L279" s="23">
        <v>1.736111111111111E-3</v>
      </c>
      <c r="M279" s="32">
        <f t="shared" si="24"/>
        <v>2.50000000016</v>
      </c>
      <c r="N279" s="11"/>
    </row>
    <row r="280" spans="1:21" x14ac:dyDescent="0.3">
      <c r="A280" s="1">
        <f t="shared" si="22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3"/>
        <v>10</v>
      </c>
      <c r="L280" s="23">
        <v>2.4305555555555556E-3</v>
      </c>
      <c r="M280" s="32">
        <f t="shared" si="24"/>
        <v>3.5000000002239999</v>
      </c>
      <c r="N280" s="11"/>
    </row>
    <row r="281" spans="1:21" x14ac:dyDescent="0.3">
      <c r="A281" s="1">
        <f t="shared" si="22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3"/>
        <v>40</v>
      </c>
      <c r="L281" s="23">
        <v>2.1296296296296298E-3</v>
      </c>
      <c r="M281" s="32">
        <f t="shared" si="24"/>
        <v>3.0666666668629334</v>
      </c>
      <c r="N281" s="11"/>
    </row>
    <row r="282" spans="1:21" x14ac:dyDescent="0.3">
      <c r="A282" s="1">
        <f t="shared" si="22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3"/>
        <v>20</v>
      </c>
      <c r="N282" s="11"/>
    </row>
    <row r="283" spans="1:21" x14ac:dyDescent="0.3">
      <c r="A283" s="1">
        <f t="shared" si="22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3"/>
        <v>32</v>
      </c>
      <c r="N283" s="11"/>
    </row>
    <row r="284" spans="1:21" x14ac:dyDescent="0.3">
      <c r="A284" s="1">
        <f t="shared" si="22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3"/>
        <v>10.3</v>
      </c>
      <c r="L284" s="23">
        <v>4.1666666666666666E-3</v>
      </c>
      <c r="M284" s="32">
        <f t="shared" si="24"/>
        <v>6.0000000003840004</v>
      </c>
    </row>
    <row r="285" spans="1:21" x14ac:dyDescent="0.3">
      <c r="A285" s="1">
        <f t="shared" si="22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3"/>
        <v>10</v>
      </c>
      <c r="L285" s="23">
        <v>6.2499999999999995E-3</v>
      </c>
      <c r="M285" s="32">
        <f t="shared" si="24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topLeftCell="P1" zoomScale="123" zoomScaleNormal="74" workbookViewId="0">
      <pane ySplit="1" topLeftCell="A83" activePane="bottomLeft" state="frozen"/>
      <selection pane="bottomLeft" activeCell="U95" sqref="U9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 s="1">
        <f t="shared" ref="S2:S25" si="2">IF(ABS(J2-Q2)&gt;180,360-ABS(J2-Q2),ABS(J2-Q2))</f>
        <v>20</v>
      </c>
      <c r="T2" s="1" t="s">
        <v>210</v>
      </c>
      <c r="U2" s="1" t="s">
        <v>237</v>
      </c>
    </row>
    <row r="3" spans="1:21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 s="1">
        <f t="shared" si="2"/>
        <v>50</v>
      </c>
      <c r="T3" t="s">
        <v>211</v>
      </c>
      <c r="U3" t="s">
        <v>211</v>
      </c>
    </row>
    <row r="4" spans="1:21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 s="1">
        <f t="shared" si="2"/>
        <v>50</v>
      </c>
      <c r="T4" t="s">
        <v>211</v>
      </c>
      <c r="U4" t="s">
        <v>211</v>
      </c>
    </row>
    <row r="5" spans="1:21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 s="1">
        <f t="shared" si="2"/>
        <v>120</v>
      </c>
      <c r="T5" t="s">
        <v>211</v>
      </c>
      <c r="U5" t="s">
        <v>211</v>
      </c>
    </row>
    <row r="6" spans="1:21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 s="1">
        <f t="shared" si="2"/>
        <v>120</v>
      </c>
      <c r="T6" t="s">
        <v>211</v>
      </c>
      <c r="U6" t="s">
        <v>211</v>
      </c>
    </row>
    <row r="7" spans="1:21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 s="1">
        <f t="shared" si="2"/>
        <v>120</v>
      </c>
      <c r="T7" t="s">
        <v>211</v>
      </c>
      <c r="U7" t="s">
        <v>211</v>
      </c>
    </row>
    <row r="8" spans="1:21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 s="1">
        <f t="shared" si="2"/>
        <v>100</v>
      </c>
      <c r="T8" t="s">
        <v>211</v>
      </c>
      <c r="U8" t="s">
        <v>211</v>
      </c>
    </row>
    <row r="9" spans="1:21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 s="1">
        <f t="shared" si="2"/>
        <v>40</v>
      </c>
      <c r="T9" t="s">
        <v>210</v>
      </c>
      <c r="U9" t="s">
        <v>237</v>
      </c>
    </row>
    <row r="10" spans="1:21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 s="1">
        <f t="shared" si="2"/>
        <v>90</v>
      </c>
      <c r="T10" t="s">
        <v>211</v>
      </c>
      <c r="U10" t="s">
        <v>211</v>
      </c>
    </row>
    <row r="11" spans="1:21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3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 s="1">
        <f t="shared" si="2"/>
        <v>75</v>
      </c>
      <c r="T11" t="s">
        <v>211</v>
      </c>
      <c r="U11" t="s">
        <v>211</v>
      </c>
    </row>
    <row r="12" spans="1:21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3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 s="1">
        <f t="shared" si="2"/>
        <v>30</v>
      </c>
      <c r="T12" t="s">
        <v>210</v>
      </c>
      <c r="U12" t="s">
        <v>237</v>
      </c>
    </row>
    <row r="13" spans="1:21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3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 s="1">
        <f t="shared" si="2"/>
        <v>115</v>
      </c>
      <c r="T13" t="s">
        <v>211</v>
      </c>
      <c r="U13" t="s">
        <v>211</v>
      </c>
    </row>
    <row r="14" spans="1:21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3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 s="1">
        <f t="shared" si="2"/>
        <v>50</v>
      </c>
      <c r="T14" t="s">
        <v>211</v>
      </c>
      <c r="U14" t="s">
        <v>211</v>
      </c>
    </row>
    <row r="15" spans="1:21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3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 s="1">
        <f t="shared" si="2"/>
        <v>60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3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2"/>
        <v>112</v>
      </c>
      <c r="T16" t="s">
        <v>211</v>
      </c>
      <c r="U16" t="s">
        <v>211</v>
      </c>
    </row>
    <row r="17" spans="1:21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3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 s="1">
        <f t="shared" si="2"/>
        <v>161</v>
      </c>
      <c r="T17" t="s">
        <v>212</v>
      </c>
      <c r="U17" t="s">
        <v>237</v>
      </c>
    </row>
    <row r="18" spans="1:21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3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 s="1">
        <f t="shared" si="2"/>
        <v>85</v>
      </c>
      <c r="T18" t="s">
        <v>211</v>
      </c>
      <c r="U18" t="s">
        <v>211</v>
      </c>
    </row>
    <row r="19" spans="1:21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3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 s="1">
        <f t="shared" si="2"/>
        <v>100</v>
      </c>
      <c r="T19" t="s">
        <v>211</v>
      </c>
      <c r="U19" t="s">
        <v>211</v>
      </c>
    </row>
    <row r="20" spans="1:21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3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 s="1">
        <f t="shared" si="2"/>
        <v>40</v>
      </c>
      <c r="T20" t="s">
        <v>210</v>
      </c>
      <c r="U20" t="s">
        <v>237</v>
      </c>
    </row>
    <row r="21" spans="1:21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3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 s="1">
        <f t="shared" si="2"/>
        <v>179</v>
      </c>
      <c r="T21" t="s">
        <v>212</v>
      </c>
      <c r="U21" t="s">
        <v>237</v>
      </c>
    </row>
    <row r="22" spans="1:21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3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 s="1">
        <f t="shared" si="2"/>
        <v>160</v>
      </c>
      <c r="T22" t="s">
        <v>212</v>
      </c>
      <c r="U22" t="s">
        <v>237</v>
      </c>
    </row>
    <row r="23" spans="1:21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 s="1">
        <f t="shared" si="2"/>
        <v>140</v>
      </c>
      <c r="T23" t="s">
        <v>212</v>
      </c>
      <c r="U23" t="s">
        <v>237</v>
      </c>
    </row>
    <row r="24" spans="1:21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4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 s="1">
        <f t="shared" si="2"/>
        <v>130</v>
      </c>
      <c r="T24" t="s">
        <v>211</v>
      </c>
      <c r="U24" t="s">
        <v>211</v>
      </c>
    </row>
    <row r="25" spans="1:21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4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 s="1">
        <f t="shared" si="2"/>
        <v>80</v>
      </c>
      <c r="T25" t="s">
        <v>211</v>
      </c>
      <c r="U25" t="s">
        <v>211</v>
      </c>
    </row>
    <row r="26" spans="1:21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4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  <c r="S26" s="1"/>
    </row>
    <row r="27" spans="1:21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4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 s="1">
        <f>IF(ABS(J27-Q27)&gt;180,360-ABS(J27-Q27),ABS(J27-Q27))</f>
        <v>165</v>
      </c>
      <c r="T27" t="s">
        <v>212</v>
      </c>
      <c r="U27" t="s">
        <v>237</v>
      </c>
    </row>
    <row r="28" spans="1:21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4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 s="1">
        <f>IF(ABS(J28-Q28)&gt;180,360-ABS(J28-Q28),ABS(J28-Q28))</f>
        <v>165</v>
      </c>
      <c r="T28" t="s">
        <v>212</v>
      </c>
      <c r="U28" t="s">
        <v>237</v>
      </c>
    </row>
    <row r="29" spans="1:21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4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 s="1">
        <f>IF(ABS(J29-Q29)&gt;180,360-ABS(J29-Q29),ABS(J29-Q29))</f>
        <v>50</v>
      </c>
      <c r="T29" t="s">
        <v>211</v>
      </c>
      <c r="U29" t="s">
        <v>211</v>
      </c>
    </row>
    <row r="30" spans="1:21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4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 s="1">
        <f>IF(ABS(J30-Q30)&gt;180,360-ABS(J30-Q30),ABS(J30-Q30))</f>
        <v>50</v>
      </c>
      <c r="T30" t="s">
        <v>211</v>
      </c>
      <c r="U30" t="s">
        <v>211</v>
      </c>
    </row>
    <row r="31" spans="1:21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4"/>
        <v>44.399999999999977</v>
      </c>
      <c r="L31" s="23">
        <v>2.0833333333333333E-3</v>
      </c>
      <c r="M31" s="32">
        <f t="shared" si="1"/>
        <v>3.0000000001920002</v>
      </c>
      <c r="N31" s="11"/>
      <c r="S31" s="1"/>
    </row>
    <row r="32" spans="1:21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4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  <c r="S32" s="1"/>
    </row>
    <row r="33" spans="1:21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4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 s="1">
        <f>IF(ABS(J33-Q33)&gt;180,360-ABS(J33-Q33),ABS(J33-Q33))</f>
        <v>150</v>
      </c>
      <c r="T33" t="s">
        <v>212</v>
      </c>
      <c r="U33" t="s">
        <v>237</v>
      </c>
    </row>
    <row r="34" spans="1:21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4"/>
        <v>10.800000000000011</v>
      </c>
      <c r="L34" s="23">
        <v>2.5462962962962961E-3</v>
      </c>
      <c r="M34" s="32">
        <f t="shared" ref="M34:M64" si="5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 s="1">
        <f>IF(ABS(J34-Q34)&gt;180,360-ABS(J34-Q34),ABS(J34-Q34))</f>
        <v>70</v>
      </c>
      <c r="T34" t="s">
        <v>211</v>
      </c>
      <c r="U34" t="s">
        <v>211</v>
      </c>
    </row>
    <row r="35" spans="1:21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5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5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 s="1">
        <f>IF(ABS(J36-Q36)&gt;180,360-ABS(J36-Q36),ABS(J36-Q36))</f>
        <v>65</v>
      </c>
      <c r="T36" t="s">
        <v>211</v>
      </c>
      <c r="U36" t="s">
        <v>211</v>
      </c>
    </row>
    <row r="37" spans="1:21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5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 s="1">
        <f>IF(ABS(J37-Q37)&gt;180,360-ABS(J37-Q37),ABS(J37-Q37))</f>
        <v>60</v>
      </c>
      <c r="T37" t="s">
        <v>211</v>
      </c>
      <c r="U37" t="s">
        <v>211</v>
      </c>
    </row>
    <row r="38" spans="1:21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5"/>
        <v>2.50000000016</v>
      </c>
      <c r="N38" s="11"/>
      <c r="S38" s="1"/>
    </row>
    <row r="39" spans="1:21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6">IF(ABS(I39-J39)&gt;180,360-ABS(I39-J39),ABS(I39-J39))</f>
        <v>8</v>
      </c>
      <c r="L39" s="23">
        <v>9.8379629629629642E-4</v>
      </c>
      <c r="M39" s="32">
        <f t="shared" si="5"/>
        <v>1.4166666667573335</v>
      </c>
      <c r="N39" s="11"/>
      <c r="S39" s="1"/>
    </row>
    <row r="40" spans="1:21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6"/>
        <v>56.199999999999989</v>
      </c>
      <c r="L40" s="23">
        <v>1.3888888888888889E-3</v>
      </c>
      <c r="M40" s="32">
        <f t="shared" si="5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 s="1">
        <f>IF(ABS(J40-Q40)&gt;180,360-ABS(J40-Q40),ABS(J40-Q40))</f>
        <v>95</v>
      </c>
      <c r="T40" t="s">
        <v>211</v>
      </c>
      <c r="U40" t="s">
        <v>211</v>
      </c>
    </row>
    <row r="41" spans="1:21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6"/>
        <v>13.800000000000011</v>
      </c>
      <c r="L41" s="23">
        <v>1.9675925925925928E-3</v>
      </c>
      <c r="M41" s="32">
        <f t="shared" si="5"/>
        <v>2.8333333335146671</v>
      </c>
      <c r="N41" s="33">
        <v>0.9</v>
      </c>
      <c r="O41">
        <v>0</v>
      </c>
      <c r="P41">
        <v>0</v>
      </c>
      <c r="R41" s="7">
        <v>17</v>
      </c>
      <c r="S41" s="1"/>
    </row>
    <row r="42" spans="1:21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6"/>
        <v>7</v>
      </c>
      <c r="L42" s="23">
        <v>1.3888888888888889E-3</v>
      </c>
      <c r="M42" s="32">
        <f t="shared" si="5"/>
        <v>2.0000000001280003</v>
      </c>
      <c r="N42" s="11"/>
      <c r="S42" s="1"/>
    </row>
    <row r="43" spans="1:21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6"/>
        <v>6.2000000000000455</v>
      </c>
      <c r="L43" s="23">
        <v>4.8611111111111112E-3</v>
      </c>
      <c r="M43" s="32">
        <f t="shared" si="5"/>
        <v>7.0000000004479999</v>
      </c>
      <c r="N43" s="11"/>
      <c r="S43" s="1"/>
    </row>
    <row r="44" spans="1:21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6"/>
        <v>11.699999999999989</v>
      </c>
      <c r="L44" s="23">
        <v>2.8703703703703708E-3</v>
      </c>
      <c r="M44" s="32">
        <f t="shared" si="5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 s="1">
        <f>IF(ABS(J44-Q44)&gt;180,360-ABS(J44-Q44),ABS(J44-Q44))</f>
        <v>45</v>
      </c>
      <c r="T44" t="s">
        <v>210</v>
      </c>
      <c r="U44" t="s">
        <v>237</v>
      </c>
    </row>
    <row r="45" spans="1:21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5"/>
        <v>8.5000000005440004</v>
      </c>
      <c r="N45" s="11"/>
      <c r="S45" s="1"/>
    </row>
    <row r="46" spans="1:21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7">IF(ABS(I46-J46)&gt;180,360-ABS(I46-J46),ABS(I46-J46))</f>
        <v>15.800000000000011</v>
      </c>
      <c r="L46" s="23">
        <v>4.7453703703703703E-3</v>
      </c>
      <c r="M46" s="32">
        <f t="shared" si="5"/>
        <v>6.8333333337706668</v>
      </c>
      <c r="N46" s="11"/>
      <c r="S46" s="1"/>
    </row>
    <row r="47" spans="1:21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7"/>
        <v>15.800000000000011</v>
      </c>
      <c r="L47" s="23">
        <v>4.6874999999999998E-3</v>
      </c>
      <c r="M47" s="32">
        <f t="shared" si="5"/>
        <v>6.7500000004320002</v>
      </c>
      <c r="N47" s="11"/>
      <c r="S47" s="1"/>
    </row>
    <row r="48" spans="1:21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7"/>
        <v>15.800000000000011</v>
      </c>
      <c r="L48" s="23">
        <v>2.3148148148148151E-3</v>
      </c>
      <c r="M48" s="32">
        <f t="shared" si="5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 s="1">
        <f>IF(ABS(J48-Q48)&gt;180,360-ABS(J48-Q48),ABS(J48-Q48))</f>
        <v>60</v>
      </c>
      <c r="T48" t="s">
        <v>211</v>
      </c>
      <c r="U48" t="s">
        <v>211</v>
      </c>
    </row>
    <row r="49" spans="1:21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7"/>
        <v>28.399999999999977</v>
      </c>
      <c r="L49" s="23">
        <v>2.7777777777777779E-3</v>
      </c>
      <c r="M49" s="32">
        <f t="shared" si="5"/>
        <v>4.0000000002560006</v>
      </c>
      <c r="N49" s="11"/>
      <c r="R49" s="7">
        <v>12</v>
      </c>
      <c r="S49" s="1"/>
    </row>
    <row r="50" spans="1:21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7"/>
        <v>4</v>
      </c>
      <c r="L50" s="23">
        <v>1.2731481481481483E-3</v>
      </c>
      <c r="M50" s="32">
        <f t="shared" si="5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 s="1">
        <f>IF(ABS(J50-Q50)&gt;180,360-ABS(J50-Q50),ABS(J50-Q50))</f>
        <v>80</v>
      </c>
      <c r="T50" t="s">
        <v>211</v>
      </c>
      <c r="U50" t="s">
        <v>211</v>
      </c>
    </row>
    <row r="51" spans="1:21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7"/>
        <v>13</v>
      </c>
      <c r="L51" s="23">
        <v>1.6203703703703703E-3</v>
      </c>
      <c r="M51" s="32">
        <f t="shared" si="5"/>
        <v>2.3333333334826665</v>
      </c>
      <c r="N51" s="11"/>
      <c r="R51" s="7">
        <v>17</v>
      </c>
      <c r="S51" s="1"/>
    </row>
    <row r="52" spans="1:21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7"/>
        <v>9</v>
      </c>
      <c r="L52" s="23">
        <v>1.3888888888888889E-3</v>
      </c>
      <c r="M52" s="32">
        <f t="shared" si="5"/>
        <v>2.0000000001280003</v>
      </c>
      <c r="N52" s="11"/>
      <c r="R52" s="7">
        <v>15</v>
      </c>
      <c r="S52" s="1"/>
    </row>
    <row r="53" spans="1:21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7"/>
        <v>7</v>
      </c>
      <c r="L53" s="23">
        <v>1.2152777777777778E-3</v>
      </c>
      <c r="M53" s="32">
        <f t="shared" si="5"/>
        <v>1.750000000112</v>
      </c>
      <c r="N53" s="11"/>
      <c r="S53" s="1"/>
    </row>
    <row r="54" spans="1:21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7"/>
        <v>7</v>
      </c>
      <c r="L54" s="23">
        <v>1.9675925925925928E-3</v>
      </c>
      <c r="M54" s="32">
        <f t="shared" si="5"/>
        <v>2.8333333335146671</v>
      </c>
      <c r="N54" s="11"/>
      <c r="S54" s="1"/>
    </row>
    <row r="55" spans="1:21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7"/>
        <v>93</v>
      </c>
      <c r="L55" s="23">
        <v>4.9189814814814816E-3</v>
      </c>
      <c r="M55" s="32">
        <f t="shared" si="5"/>
        <v>7.0833333337866673</v>
      </c>
      <c r="N55" s="11"/>
      <c r="S55" s="1"/>
    </row>
    <row r="56" spans="1:21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7"/>
        <v>9</v>
      </c>
      <c r="L56" s="23">
        <v>1.7245370370370372E-3</v>
      </c>
      <c r="M56" s="32">
        <f t="shared" si="5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 s="1">
        <f>IF(ABS(J56-Q56)&gt;180,360-ABS(J56-Q56),ABS(J56-Q56))</f>
        <v>175</v>
      </c>
      <c r="T56" t="s">
        <v>212</v>
      </c>
      <c r="U56" t="s">
        <v>237</v>
      </c>
    </row>
    <row r="57" spans="1:21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7"/>
        <v>3</v>
      </c>
      <c r="L57" s="23">
        <v>5.6134259259259271E-3</v>
      </c>
      <c r="M57" s="32">
        <f t="shared" si="5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 s="1">
        <f>IF(ABS(J57-Q57)&gt;180,360-ABS(J57-Q57),ABS(J57-Q57))</f>
        <v>15</v>
      </c>
      <c r="T57" t="s">
        <v>210</v>
      </c>
      <c r="U57" t="s">
        <v>237</v>
      </c>
    </row>
    <row r="58" spans="1:21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7"/>
        <v>3.6000000000000227</v>
      </c>
      <c r="L58" s="23">
        <v>3.9930555555555561E-3</v>
      </c>
      <c r="M58" s="32">
        <f t="shared" si="5"/>
        <v>5.7500000003680007</v>
      </c>
      <c r="N58" s="33">
        <v>0.25</v>
      </c>
      <c r="O58">
        <v>0</v>
      </c>
      <c r="P58">
        <v>1</v>
      </c>
      <c r="R58" s="7">
        <v>25</v>
      </c>
      <c r="S58" s="1"/>
    </row>
    <row r="59" spans="1:21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7"/>
        <v>5.8000000000000114</v>
      </c>
      <c r="L59" s="23">
        <v>2.8819444444444444E-3</v>
      </c>
      <c r="M59" s="32">
        <f t="shared" si="5"/>
        <v>4.1500000002656003</v>
      </c>
      <c r="N59" s="33">
        <v>0.75</v>
      </c>
      <c r="O59">
        <v>0</v>
      </c>
      <c r="P59">
        <v>3</v>
      </c>
      <c r="R59" s="7">
        <v>15</v>
      </c>
      <c r="S59" s="1"/>
    </row>
    <row r="60" spans="1:21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7"/>
        <v>12</v>
      </c>
      <c r="L60" s="23">
        <v>1.1805555555555556E-3</v>
      </c>
      <c r="M60" s="32">
        <f t="shared" si="5"/>
        <v>1.7000000001088</v>
      </c>
      <c r="N60" s="33">
        <v>0.75</v>
      </c>
      <c r="O60">
        <v>0</v>
      </c>
      <c r="P60">
        <v>3</v>
      </c>
      <c r="R60" s="7">
        <v>15</v>
      </c>
      <c r="S60" s="1"/>
    </row>
    <row r="61" spans="1:21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7"/>
        <v>4.8999999999999773</v>
      </c>
      <c r="L61" s="23">
        <v>6.2499999999999995E-3</v>
      </c>
      <c r="M61" s="32">
        <f t="shared" si="5"/>
        <v>9.0000000005759997</v>
      </c>
      <c r="N61" s="11"/>
      <c r="S61" s="1"/>
    </row>
    <row r="62" spans="1:21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7"/>
        <v>3.3000000000000114</v>
      </c>
      <c r="L62" s="23">
        <v>3.472222222222222E-3</v>
      </c>
      <c r="M62" s="32">
        <f t="shared" si="5"/>
        <v>5.00000000032</v>
      </c>
      <c r="N62" s="11"/>
      <c r="O62">
        <v>0</v>
      </c>
      <c r="S62" s="1"/>
    </row>
    <row r="63" spans="1:21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7"/>
        <v>54.5</v>
      </c>
      <c r="L63" s="23">
        <v>5.9027777777777776E-3</v>
      </c>
      <c r="M63" s="32">
        <f t="shared" si="5"/>
        <v>8.5000000005440004</v>
      </c>
      <c r="N63" s="11"/>
      <c r="S63" s="1"/>
    </row>
    <row r="64" spans="1:21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7"/>
        <v>7.5</v>
      </c>
      <c r="L64" s="23">
        <v>2.1759259259259258E-3</v>
      </c>
      <c r="M64" s="32">
        <f t="shared" si="5"/>
        <v>3.1333333335338667</v>
      </c>
      <c r="N64" s="33">
        <v>1</v>
      </c>
      <c r="O64">
        <v>0</v>
      </c>
      <c r="P64">
        <v>0</v>
      </c>
      <c r="R64" s="7">
        <v>18</v>
      </c>
      <c r="S64" s="1"/>
    </row>
    <row r="65" spans="1:21" x14ac:dyDescent="0.3">
      <c r="A65" s="1">
        <v>64</v>
      </c>
      <c r="B65" s="5">
        <v>44841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76</v>
      </c>
      <c r="K65">
        <f t="shared" si="7"/>
        <v>12.200000000000003</v>
      </c>
      <c r="L65" s="23">
        <v>1.3888888888888889E-3</v>
      </c>
      <c r="M65" s="32">
        <f t="shared" ref="M65:M96" si="8">L65/0.0006944444444</f>
        <v>2.0000000001280003</v>
      </c>
      <c r="N65" s="11"/>
      <c r="S65" s="1"/>
    </row>
    <row r="66" spans="1:21" x14ac:dyDescent="0.3">
      <c r="A66" s="1">
        <v>65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7"/>
        <v>40.799999999999997</v>
      </c>
      <c r="L66" s="23">
        <v>5.5555555555555558E-3</v>
      </c>
      <c r="M66" s="32">
        <f t="shared" si="8"/>
        <v>8.0000000005120011</v>
      </c>
      <c r="N66" s="11"/>
      <c r="S66" s="1"/>
    </row>
    <row r="67" spans="1:21" x14ac:dyDescent="0.3">
      <c r="A67" s="1">
        <v>66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7"/>
        <v>27</v>
      </c>
      <c r="L67" s="28">
        <v>2.0833333333333333E-3</v>
      </c>
      <c r="M67" s="32">
        <f t="shared" si="8"/>
        <v>3.0000000001920002</v>
      </c>
      <c r="N67" s="11"/>
      <c r="S67" s="1"/>
    </row>
    <row r="68" spans="1:21" x14ac:dyDescent="0.3">
      <c r="A68" s="1">
        <v>67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7"/>
        <v>12.100000000000023</v>
      </c>
      <c r="L68" s="28">
        <v>2.7777777777777779E-3</v>
      </c>
      <c r="M68" s="32">
        <f t="shared" si="8"/>
        <v>4.0000000002560006</v>
      </c>
      <c r="N68" s="11"/>
      <c r="S68" s="1"/>
    </row>
    <row r="69" spans="1:21" x14ac:dyDescent="0.3">
      <c r="A69" s="1">
        <v>68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7"/>
        <v>7.6000000000000227</v>
      </c>
      <c r="L69" s="28">
        <v>5.5555555555555558E-3</v>
      </c>
      <c r="M69" s="32">
        <f t="shared" si="8"/>
        <v>8.0000000005120011</v>
      </c>
      <c r="N69" s="11"/>
      <c r="S69" s="1"/>
    </row>
    <row r="70" spans="1:21" x14ac:dyDescent="0.3">
      <c r="A70" s="1">
        <v>69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7"/>
        <v>23.199999999999989</v>
      </c>
      <c r="L70" s="28">
        <v>2.7777777777777779E-3</v>
      </c>
      <c r="M70" s="32">
        <f t="shared" si="8"/>
        <v>4.0000000002560006</v>
      </c>
      <c r="N70" s="11"/>
      <c r="S70" s="1"/>
    </row>
    <row r="71" spans="1:21" x14ac:dyDescent="0.3">
      <c r="A71" s="1">
        <v>70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7"/>
        <v>26.099999999999994</v>
      </c>
      <c r="L71" s="28">
        <v>4.8611111111111112E-3</v>
      </c>
      <c r="M71" s="32">
        <f t="shared" si="8"/>
        <v>7.0000000004479999</v>
      </c>
      <c r="N71" s="11"/>
      <c r="S71" s="1"/>
    </row>
    <row r="72" spans="1:21" x14ac:dyDescent="0.3">
      <c r="A72" s="1">
        <v>71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7"/>
        <v>29.800000000000011</v>
      </c>
      <c r="L72" s="28">
        <v>4.8611111111111112E-3</v>
      </c>
      <c r="M72" s="32">
        <f t="shared" si="8"/>
        <v>7.0000000004479999</v>
      </c>
      <c r="N72" s="11"/>
      <c r="S72" s="1"/>
    </row>
    <row r="73" spans="1:21" x14ac:dyDescent="0.3">
      <c r="A73" s="1">
        <v>72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7"/>
        <v>20.199999999999989</v>
      </c>
      <c r="L73" s="28">
        <v>4.8611111111111112E-3</v>
      </c>
      <c r="M73" s="32">
        <f t="shared" si="8"/>
        <v>7.0000000004479999</v>
      </c>
      <c r="N73" s="11"/>
      <c r="S73" s="1"/>
    </row>
    <row r="74" spans="1:21" x14ac:dyDescent="0.3">
      <c r="A74" s="1">
        <v>73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7"/>
        <v>5.8000000000000114</v>
      </c>
      <c r="L74" s="23">
        <v>5.6481481481481478E-3</v>
      </c>
      <c r="M74" s="32">
        <f t="shared" si="8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 s="1">
        <f>IF(ABS(J74-Q74)&gt;180,360-ABS(J74-Q74),ABS(J74-Q74))</f>
        <v>10</v>
      </c>
      <c r="T74" t="s">
        <v>210</v>
      </c>
      <c r="U74" t="s">
        <v>237</v>
      </c>
    </row>
    <row r="75" spans="1:21" x14ac:dyDescent="0.3">
      <c r="A75" s="1">
        <v>74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7"/>
        <v>5.8000000000000114</v>
      </c>
      <c r="L75" s="23">
        <v>4.7453703703703703E-3</v>
      </c>
      <c r="M75" s="32">
        <f t="shared" si="8"/>
        <v>6.8333333337706668</v>
      </c>
      <c r="N75" s="11"/>
      <c r="S75" s="1"/>
    </row>
    <row r="76" spans="1:21" x14ac:dyDescent="0.3">
      <c r="A76" s="1">
        <v>75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7"/>
        <v>16.800000000000011</v>
      </c>
      <c r="L76" s="23">
        <v>4.1666666666666666E-3</v>
      </c>
      <c r="M76" s="32">
        <f t="shared" si="8"/>
        <v>6.0000000003840004</v>
      </c>
      <c r="N76" s="11"/>
      <c r="S76" s="1"/>
    </row>
    <row r="77" spans="1:21" x14ac:dyDescent="0.3">
      <c r="A77" s="1">
        <v>76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7"/>
        <v>13.399999999999977</v>
      </c>
      <c r="L77" s="23">
        <v>2.5462962962962961E-3</v>
      </c>
      <c r="M77" s="32">
        <f t="shared" si="8"/>
        <v>3.666666666901333</v>
      </c>
      <c r="N77" s="11"/>
      <c r="S77" s="1"/>
    </row>
    <row r="78" spans="1:21" x14ac:dyDescent="0.3">
      <c r="A78" s="1">
        <v>77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9">IF(ABS(I78-J78)&gt;180,360-ABS(I78-J78),ABS(I78-J78))</f>
        <v>27</v>
      </c>
      <c r="L78" s="23">
        <v>2.7777777777777779E-3</v>
      </c>
      <c r="M78" s="32">
        <f t="shared" si="8"/>
        <v>4.0000000002560006</v>
      </c>
      <c r="N78" s="11"/>
      <c r="S78" s="1"/>
    </row>
    <row r="79" spans="1:21" x14ac:dyDescent="0.3">
      <c r="A79" s="1">
        <v>78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9"/>
        <v>17</v>
      </c>
      <c r="L79" s="23">
        <v>1.5509259259259261E-3</v>
      </c>
      <c r="M79" s="32">
        <f t="shared" si="8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 s="1">
        <f>IF(ABS(J79-Q79)&gt;180,360-ABS(J79-Q79),ABS(J79-Q79))</f>
        <v>50</v>
      </c>
      <c r="T79" t="s">
        <v>211</v>
      </c>
      <c r="U79" t="s">
        <v>211</v>
      </c>
    </row>
    <row r="80" spans="1:21" x14ac:dyDescent="0.3">
      <c r="A80" s="1">
        <v>79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9"/>
        <v>17</v>
      </c>
      <c r="L80" s="23">
        <v>8.9120370370370362E-4</v>
      </c>
      <c r="M80" s="32">
        <f t="shared" si="8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 s="1">
        <f>IF(ABS(J80-Q80)&gt;180,360-ABS(J80-Q80),ABS(J80-Q80))</f>
        <v>50</v>
      </c>
      <c r="T80" t="s">
        <v>211</v>
      </c>
      <c r="U80" t="s">
        <v>211</v>
      </c>
    </row>
    <row r="81" spans="1:22" x14ac:dyDescent="0.3">
      <c r="A81" s="1">
        <v>80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9"/>
        <v>17</v>
      </c>
      <c r="L81" s="23">
        <v>1.9328703703703704E-3</v>
      </c>
      <c r="M81" s="32">
        <f t="shared" si="8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 s="1">
        <f>IF(ABS(J81-Q81)&gt;180,360-ABS(J81-Q81),ABS(J81-Q81))</f>
        <v>50</v>
      </c>
      <c r="T81" t="s">
        <v>211</v>
      </c>
      <c r="U81" t="s">
        <v>211</v>
      </c>
    </row>
    <row r="82" spans="1:22" x14ac:dyDescent="0.3">
      <c r="A82" s="1">
        <v>81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9"/>
        <v>24.199999999999989</v>
      </c>
      <c r="L82" s="23">
        <v>5.5555555555555558E-3</v>
      </c>
      <c r="M82" s="32">
        <f t="shared" si="8"/>
        <v>8.0000000005120011</v>
      </c>
      <c r="N82" s="11"/>
      <c r="S82" s="1"/>
    </row>
    <row r="83" spans="1:22" x14ac:dyDescent="0.3">
      <c r="A83" s="1">
        <v>82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9"/>
        <v>14</v>
      </c>
      <c r="L83" s="23">
        <v>4.8611111111111112E-3</v>
      </c>
      <c r="M83" s="32">
        <f t="shared" si="8"/>
        <v>7.0000000004479999</v>
      </c>
      <c r="N83" s="11"/>
      <c r="S83" s="1"/>
    </row>
    <row r="84" spans="1:22" x14ac:dyDescent="0.3">
      <c r="A84" s="1">
        <v>83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9"/>
        <v>2</v>
      </c>
      <c r="L84" s="23">
        <v>6.9444444444444441E-3</v>
      </c>
      <c r="M84" s="32">
        <f t="shared" si="8"/>
        <v>10.00000000064</v>
      </c>
      <c r="N84" s="11"/>
      <c r="S84" s="1"/>
    </row>
    <row r="85" spans="1:22" x14ac:dyDescent="0.3">
      <c r="A85" s="1">
        <v>84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9"/>
        <v>4.1000000000000227</v>
      </c>
      <c r="L85" s="23">
        <v>3.472222222222222E-3</v>
      </c>
      <c r="M85" s="32">
        <f t="shared" si="8"/>
        <v>5.00000000032</v>
      </c>
      <c r="N85" s="11"/>
      <c r="S85" s="1"/>
    </row>
    <row r="86" spans="1:22" x14ac:dyDescent="0.3">
      <c r="A86" s="1">
        <v>85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9"/>
        <v>7</v>
      </c>
      <c r="L86" s="23">
        <v>3.1249999999999997E-3</v>
      </c>
      <c r="M86" s="32">
        <f t="shared" si="8"/>
        <v>4.5000000002879998</v>
      </c>
      <c r="N86" s="11"/>
      <c r="S86" s="1"/>
    </row>
    <row r="87" spans="1:22" x14ac:dyDescent="0.3">
      <c r="A87" s="1">
        <v>86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9"/>
        <v>11.600000000000023</v>
      </c>
      <c r="L87" s="28">
        <v>4.3981481481481484E-3</v>
      </c>
      <c r="M87" s="32">
        <f t="shared" si="8"/>
        <v>6.3333333337386675</v>
      </c>
      <c r="N87" s="11"/>
      <c r="R87" s="7">
        <v>20</v>
      </c>
      <c r="S87" s="1"/>
    </row>
    <row r="88" spans="1:22" x14ac:dyDescent="0.3">
      <c r="A88" s="1">
        <v>87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9"/>
        <v>21.600000000000023</v>
      </c>
      <c r="L88" s="28">
        <v>4.5138888888888893E-3</v>
      </c>
      <c r="M88" s="32">
        <f t="shared" si="8"/>
        <v>6.5000000004160006</v>
      </c>
      <c r="N88" s="11"/>
      <c r="R88" s="7">
        <v>20</v>
      </c>
      <c r="S88" s="1"/>
    </row>
    <row r="89" spans="1:22" x14ac:dyDescent="0.3">
      <c r="A89" s="1">
        <v>88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9"/>
        <v>28.5</v>
      </c>
      <c r="L89" s="28">
        <v>2.7777777777777779E-3</v>
      </c>
      <c r="M89" s="32">
        <f t="shared" si="8"/>
        <v>4.0000000002560006</v>
      </c>
      <c r="N89" s="11"/>
      <c r="S89" s="1"/>
    </row>
    <row r="90" spans="1:22" x14ac:dyDescent="0.3">
      <c r="A90" s="1">
        <v>89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9"/>
        <v>0</v>
      </c>
      <c r="L90" s="23">
        <v>1.1574074074074073E-3</v>
      </c>
      <c r="M90" s="32">
        <f t="shared" si="8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 s="1">
        <f>IF(ABS(J90-Q90)&gt;180,360-ABS(J90-Q90),ABS(J90-Q90))</f>
        <v>113</v>
      </c>
      <c r="T90" t="s">
        <v>211</v>
      </c>
      <c r="U90" t="s">
        <v>211</v>
      </c>
    </row>
    <row r="91" spans="1:22" x14ac:dyDescent="0.3">
      <c r="A91" s="1">
        <v>90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9"/>
        <v>0</v>
      </c>
      <c r="L91" s="23">
        <v>1.0995370370370371E-3</v>
      </c>
      <c r="M91" s="32">
        <f t="shared" si="8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 s="1">
        <f>IF(ABS(J91-Q91)&gt;180,360-ABS(J91-Q91),ABS(J91-Q91))</f>
        <v>83</v>
      </c>
      <c r="T91" t="s">
        <v>211</v>
      </c>
      <c r="U91" t="s">
        <v>211</v>
      </c>
    </row>
    <row r="92" spans="1:22" x14ac:dyDescent="0.3">
      <c r="A92" s="1">
        <v>91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9"/>
        <v>0</v>
      </c>
      <c r="L92" s="23">
        <v>9.2592592592592585E-4</v>
      </c>
      <c r="M92" s="32">
        <f t="shared" si="8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 s="1">
        <f>IF(ABS(J92-Q92)&gt;180,360-ABS(J92-Q92),ABS(J92-Q92))</f>
        <v>83</v>
      </c>
      <c r="T92" t="s">
        <v>211</v>
      </c>
      <c r="U92" t="s">
        <v>211</v>
      </c>
    </row>
    <row r="93" spans="1:22" x14ac:dyDescent="0.3">
      <c r="A93" s="1">
        <v>92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9"/>
        <v>7</v>
      </c>
      <c r="L93" s="23">
        <v>1.4699074074074074E-3</v>
      </c>
      <c r="M93" s="32">
        <f t="shared" si="8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 s="1">
        <f>IF(ABS(J93-Q93)&gt;180,360-ABS(J93-Q93),ABS(J93-Q93))</f>
        <v>160</v>
      </c>
      <c r="T93" t="s">
        <v>212</v>
      </c>
      <c r="U93" t="s">
        <v>237</v>
      </c>
      <c r="V93" s="28"/>
    </row>
    <row r="94" spans="1:22" x14ac:dyDescent="0.3">
      <c r="A94" s="1">
        <v>93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9"/>
        <v>3</v>
      </c>
      <c r="L94" s="23">
        <v>1.1805555555555556E-3</v>
      </c>
      <c r="M94" s="32">
        <f t="shared" si="8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 s="1">
        <f>IF(ABS(J94-Q94)&gt;180,360-ABS(J94-Q94),ABS(J94-Q94))</f>
        <v>170</v>
      </c>
      <c r="T94" t="s">
        <v>212</v>
      </c>
      <c r="U94" t="s">
        <v>237</v>
      </c>
      <c r="V94" s="28"/>
    </row>
    <row r="95" spans="1:22" x14ac:dyDescent="0.3">
      <c r="A95" s="1">
        <v>94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9"/>
        <v>45</v>
      </c>
      <c r="L95" s="23">
        <v>1.736111111111111E-3</v>
      </c>
      <c r="M95" s="32">
        <f t="shared" si="8"/>
        <v>2.50000000016</v>
      </c>
      <c r="N95" s="11"/>
      <c r="S95" s="1"/>
    </row>
    <row r="96" spans="1:22" x14ac:dyDescent="0.3">
      <c r="A96" s="1">
        <v>95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9"/>
        <v>40</v>
      </c>
      <c r="L96" s="23">
        <v>2.1296296296296298E-3</v>
      </c>
      <c r="M96" s="32">
        <f t="shared" si="8"/>
        <v>3.0666666668629334</v>
      </c>
      <c r="N96" s="11"/>
      <c r="S96" s="1"/>
    </row>
    <row r="97" spans="1:13" x14ac:dyDescent="0.3">
      <c r="A97" s="1">
        <v>96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9"/>
        <v>10.3</v>
      </c>
      <c r="L97" s="23">
        <v>4.1666666666666666E-3</v>
      </c>
      <c r="M97" s="32">
        <f t="shared" ref="M97:M98" si="10">L97/0.0006944444444</f>
        <v>6.0000000003840004</v>
      </c>
    </row>
    <row r="98" spans="1:13" x14ac:dyDescent="0.3">
      <c r="A98" s="1">
        <v>97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9"/>
        <v>10</v>
      </c>
      <c r="L98" s="23">
        <v>6.2499999999999995E-3</v>
      </c>
      <c r="M98" s="32">
        <f t="shared" si="10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v>49</v>
      </c>
      <c r="B50" s="5">
        <v>44841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76</v>
      </c>
      <c r="K50">
        <f t="shared" si="4"/>
        <v>12.200000000000003</v>
      </c>
      <c r="L50" s="23">
        <v>1.3888888888888889E-3</v>
      </c>
      <c r="M50" s="32">
        <f t="shared" si="5"/>
        <v>2.0000000001280003</v>
      </c>
      <c r="N50" s="11"/>
      <c r="S50" s="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6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6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6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6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6"/>
        <v>14</v>
      </c>
      <c r="L64" s="23">
        <v>4.8611111111111112E-3</v>
      </c>
      <c r="M64" s="32">
        <f t="shared" ref="M64:M76" si="7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6"/>
        <v>2</v>
      </c>
      <c r="L65" s="23">
        <v>6.9444444444444441E-3</v>
      </c>
      <c r="M65" s="32">
        <f t="shared" si="7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6"/>
        <v>4.1000000000000227</v>
      </c>
      <c r="L66" s="23">
        <v>3.472222222222222E-3</v>
      </c>
      <c r="M66" s="32">
        <f t="shared" si="7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6"/>
        <v>7</v>
      </c>
      <c r="L67" s="23">
        <v>3.1249999999999997E-3</v>
      </c>
      <c r="M67" s="32">
        <f t="shared" si="7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6"/>
        <v>11.600000000000023</v>
      </c>
      <c r="L68" s="28">
        <v>4.3981481481481484E-3</v>
      </c>
      <c r="M68" s="32">
        <f t="shared" si="7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6"/>
        <v>28.5</v>
      </c>
      <c r="L69" s="28">
        <v>2.7777777777777779E-3</v>
      </c>
      <c r="M69" s="32">
        <f t="shared" si="7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6"/>
        <v>0</v>
      </c>
      <c r="L70" s="23">
        <v>9.2592592592592585E-4</v>
      </c>
      <c r="M70" s="32">
        <f t="shared" si="7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6"/>
        <v>7</v>
      </c>
      <c r="L71" s="23">
        <v>1.4699074074074074E-3</v>
      </c>
      <c r="M71" s="32">
        <f t="shared" si="7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6"/>
        <v>3</v>
      </c>
      <c r="L72" s="23">
        <v>1.1805555555555556E-3</v>
      </c>
      <c r="M72" s="32">
        <f t="shared" si="7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6"/>
        <v>45</v>
      </c>
      <c r="L73" s="23">
        <v>1.736111111111111E-3</v>
      </c>
      <c r="M73" s="32">
        <f t="shared" si="7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6"/>
        <v>40</v>
      </c>
      <c r="L74" s="23">
        <v>2.1296296296296298E-3</v>
      </c>
      <c r="M74" s="32">
        <f t="shared" si="7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6"/>
        <v>10.3</v>
      </c>
      <c r="L75" s="23">
        <v>4.1666666666666666E-3</v>
      </c>
      <c r="M75" s="32">
        <f t="shared" si="7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6"/>
        <v>10</v>
      </c>
      <c r="L76" s="23">
        <v>6.2499999999999995E-3</v>
      </c>
      <c r="M76" s="32">
        <f t="shared" si="7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opLeftCell="A9"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tabSelected="1" topLeftCell="F1" workbookViewId="0">
      <selection activeCell="P284" sqref="P284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39" customWidth="1"/>
    <col min="16" max="16" width="9.21875" style="38"/>
    <col min="17" max="18" width="9.21875" style="39"/>
    <col min="19" max="19" width="12.10937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37" t="s">
        <v>249</v>
      </c>
      <c r="P1" s="37" t="s">
        <v>252</v>
      </c>
      <c r="Q1" s="37" t="s">
        <v>251</v>
      </c>
      <c r="R1" s="37" t="s">
        <v>250</v>
      </c>
      <c r="S1" s="1" t="s">
        <v>214</v>
      </c>
      <c r="T1" s="1" t="s">
        <v>213</v>
      </c>
      <c r="U1" s="1" t="s">
        <v>238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39">
        <v>25.5</v>
      </c>
      <c r="P2" s="38">
        <v>0</v>
      </c>
      <c r="Q2" s="39">
        <v>4.5999999999999996</v>
      </c>
      <c r="R2" s="39">
        <v>84.5</v>
      </c>
      <c r="S2">
        <f>IF(ABS(J2-R2)&gt;180,360-ABS(J2-R2),ABS(J2-R2))</f>
        <v>84.5</v>
      </c>
      <c r="T2" t="s">
        <v>211</v>
      </c>
      <c r="U2" t="s">
        <v>211</v>
      </c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39">
        <v>25.5</v>
      </c>
      <c r="P3" s="38">
        <v>0</v>
      </c>
      <c r="Q3" s="39">
        <v>4.5999999999999996</v>
      </c>
      <c r="R3" s="39">
        <v>84.5</v>
      </c>
      <c r="S3">
        <f t="shared" ref="S3:S66" si="2">IF(ABS(J3-R3)&gt;180,360-ABS(J3-R3),ABS(J3-R3))</f>
        <v>84.5</v>
      </c>
      <c r="T3" t="s">
        <v>211</v>
      </c>
      <c r="U3" t="s">
        <v>211</v>
      </c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39">
        <v>25.9</v>
      </c>
      <c r="P4" s="38">
        <v>0</v>
      </c>
      <c r="Q4" s="39">
        <v>3.9</v>
      </c>
      <c r="R4" s="39">
        <v>86.8</v>
      </c>
      <c r="S4">
        <f t="shared" si="2"/>
        <v>86.8</v>
      </c>
      <c r="T4" t="s">
        <v>211</v>
      </c>
      <c r="U4" t="s">
        <v>211</v>
      </c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39">
        <v>25.3</v>
      </c>
      <c r="P5" s="38">
        <v>0</v>
      </c>
      <c r="Q5" s="39">
        <v>3.6</v>
      </c>
      <c r="R5" s="39">
        <v>63</v>
      </c>
      <c r="S5">
        <f t="shared" si="2"/>
        <v>63</v>
      </c>
      <c r="T5" t="s">
        <v>211</v>
      </c>
      <c r="U5" t="s">
        <v>211</v>
      </c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39">
        <v>25.3</v>
      </c>
      <c r="P6" s="38">
        <v>0</v>
      </c>
      <c r="Q6" s="39">
        <v>3.6</v>
      </c>
      <c r="R6" s="39">
        <v>63</v>
      </c>
      <c r="S6">
        <f t="shared" si="2"/>
        <v>63</v>
      </c>
      <c r="T6" t="s">
        <v>211</v>
      </c>
      <c r="U6" t="s">
        <v>211</v>
      </c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39">
        <v>25.8</v>
      </c>
      <c r="P7" s="38">
        <v>0</v>
      </c>
      <c r="Q7" s="39">
        <v>4.5999999999999996</v>
      </c>
      <c r="R7" s="39">
        <v>76.400000000000006</v>
      </c>
      <c r="S7">
        <f t="shared" si="2"/>
        <v>76.400000000000006</v>
      </c>
      <c r="T7" t="s">
        <v>211</v>
      </c>
      <c r="U7" t="s">
        <v>211</v>
      </c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39">
        <v>25.8</v>
      </c>
      <c r="P8" s="38">
        <v>0</v>
      </c>
      <c r="Q8" s="39">
        <v>4.5999999999999996</v>
      </c>
      <c r="R8" s="39">
        <v>76.400000000000006</v>
      </c>
      <c r="S8">
        <f t="shared" si="2"/>
        <v>76.400000000000006</v>
      </c>
      <c r="T8" t="s">
        <v>211</v>
      </c>
      <c r="U8" t="s">
        <v>211</v>
      </c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39">
        <v>25.8</v>
      </c>
      <c r="P9" s="38">
        <v>0</v>
      </c>
      <c r="Q9" s="39">
        <v>4.5999999999999996</v>
      </c>
      <c r="R9" s="39">
        <v>76.400000000000006</v>
      </c>
      <c r="S9">
        <f t="shared" si="2"/>
        <v>76.400000000000006</v>
      </c>
      <c r="T9" t="s">
        <v>211</v>
      </c>
      <c r="U9" t="s">
        <v>211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39">
        <v>25.8</v>
      </c>
      <c r="P10" s="38">
        <v>0</v>
      </c>
      <c r="Q10" s="39">
        <v>4.5999999999999996</v>
      </c>
      <c r="R10" s="39">
        <v>76.400000000000006</v>
      </c>
      <c r="S10">
        <f t="shared" si="2"/>
        <v>76.400000000000006</v>
      </c>
      <c r="T10" t="s">
        <v>211</v>
      </c>
      <c r="U10" t="s">
        <v>211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39">
        <v>26.3</v>
      </c>
      <c r="P11" s="38">
        <v>0</v>
      </c>
      <c r="Q11" s="39">
        <v>4.3</v>
      </c>
      <c r="R11" s="39">
        <v>111.7</v>
      </c>
      <c r="S11">
        <f t="shared" si="2"/>
        <v>131.69999999999999</v>
      </c>
      <c r="T11" t="s">
        <v>211</v>
      </c>
      <c r="U11" t="s">
        <v>211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39">
        <v>26.3</v>
      </c>
      <c r="P12" s="38">
        <v>0</v>
      </c>
      <c r="Q12" s="39">
        <v>4.3</v>
      </c>
      <c r="R12" s="39">
        <v>111.7</v>
      </c>
      <c r="S12">
        <f t="shared" si="2"/>
        <v>111.7</v>
      </c>
      <c r="T12" t="s">
        <v>211</v>
      </c>
      <c r="U12" t="s">
        <v>211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39">
        <v>27.1</v>
      </c>
      <c r="P13" s="38">
        <f>1-59/60</f>
        <v>1.6666666666666718E-2</v>
      </c>
      <c r="Q13" s="39">
        <v>2.6</v>
      </c>
      <c r="R13" s="39">
        <v>139.1</v>
      </c>
      <c r="S13">
        <f t="shared" si="2"/>
        <v>159.1</v>
      </c>
      <c r="T13" t="s">
        <v>212</v>
      </c>
      <c r="U13" t="s">
        <v>237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39">
        <v>27.1</v>
      </c>
      <c r="P14" s="38">
        <f t="shared" ref="P14:P19" si="4">1-59/60</f>
        <v>1.6666666666666718E-2</v>
      </c>
      <c r="Q14" s="39">
        <v>2.6</v>
      </c>
      <c r="R14" s="39">
        <v>139.1</v>
      </c>
      <c r="S14">
        <f t="shared" si="2"/>
        <v>139.1</v>
      </c>
      <c r="T14" t="s">
        <v>212</v>
      </c>
      <c r="U14" t="s">
        <v>237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39">
        <v>27.1</v>
      </c>
      <c r="P15" s="38">
        <f t="shared" si="4"/>
        <v>1.6666666666666718E-2</v>
      </c>
      <c r="Q15" s="39">
        <v>2.6</v>
      </c>
      <c r="R15" s="39">
        <v>139.1</v>
      </c>
      <c r="S15">
        <f t="shared" si="2"/>
        <v>139.1</v>
      </c>
      <c r="T15" t="s">
        <v>212</v>
      </c>
      <c r="U15" t="s">
        <v>237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39">
        <v>27.1</v>
      </c>
      <c r="P16" s="38">
        <f t="shared" si="4"/>
        <v>1.6666666666666718E-2</v>
      </c>
      <c r="Q16" s="39">
        <v>2.6</v>
      </c>
      <c r="R16" s="39">
        <v>139.1</v>
      </c>
      <c r="S16">
        <f t="shared" si="2"/>
        <v>159.1</v>
      </c>
      <c r="T16" t="s">
        <v>212</v>
      </c>
      <c r="U16" t="s">
        <v>237</v>
      </c>
    </row>
    <row r="17" spans="1:21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39">
        <v>27.1</v>
      </c>
      <c r="P17" s="38">
        <f t="shared" si="4"/>
        <v>1.6666666666666718E-2</v>
      </c>
      <c r="Q17" s="39">
        <v>2.6</v>
      </c>
      <c r="R17" s="39">
        <v>139.1</v>
      </c>
      <c r="S17">
        <f t="shared" si="2"/>
        <v>99.1</v>
      </c>
      <c r="T17" t="s">
        <v>211</v>
      </c>
      <c r="U17" t="s">
        <v>211</v>
      </c>
    </row>
    <row r="18" spans="1:21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39">
        <v>27.1</v>
      </c>
      <c r="P18" s="38">
        <f t="shared" si="4"/>
        <v>1.6666666666666718E-2</v>
      </c>
      <c r="Q18" s="39">
        <v>2.6</v>
      </c>
      <c r="R18" s="39">
        <v>139.1</v>
      </c>
      <c r="S18">
        <f t="shared" si="2"/>
        <v>139.1</v>
      </c>
      <c r="T18" t="s">
        <v>212</v>
      </c>
      <c r="U18" t="s">
        <v>237</v>
      </c>
    </row>
    <row r="19" spans="1:21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39">
        <v>27.1</v>
      </c>
      <c r="P19" s="38">
        <f t="shared" si="4"/>
        <v>1.6666666666666718E-2</v>
      </c>
      <c r="Q19" s="39">
        <v>2.6</v>
      </c>
      <c r="R19" s="39">
        <v>139.1</v>
      </c>
      <c r="S19">
        <f t="shared" si="2"/>
        <v>69.099999999999994</v>
      </c>
      <c r="T19" t="s">
        <v>211</v>
      </c>
      <c r="U19" t="s">
        <v>211</v>
      </c>
    </row>
    <row r="20" spans="1:21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39">
        <v>27</v>
      </c>
      <c r="P20" s="38">
        <v>0</v>
      </c>
      <c r="Q20" s="39">
        <v>3.5</v>
      </c>
      <c r="R20" s="39">
        <v>132.1</v>
      </c>
      <c r="S20">
        <f t="shared" si="2"/>
        <v>132.1</v>
      </c>
      <c r="T20" t="s">
        <v>211</v>
      </c>
      <c r="U20" t="s">
        <v>211</v>
      </c>
    </row>
    <row r="21" spans="1:21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39">
        <v>27</v>
      </c>
      <c r="P21" s="38">
        <v>0</v>
      </c>
      <c r="Q21" s="39">
        <v>3.5</v>
      </c>
      <c r="R21" s="39">
        <v>132.1</v>
      </c>
      <c r="S21">
        <f t="shared" si="2"/>
        <v>62.099999999999994</v>
      </c>
      <c r="T21" t="s">
        <v>211</v>
      </c>
      <c r="U21" t="s">
        <v>211</v>
      </c>
    </row>
    <row r="22" spans="1:21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39">
        <v>27</v>
      </c>
      <c r="P22" s="38">
        <v>0</v>
      </c>
      <c r="Q22" s="39">
        <v>3.5</v>
      </c>
      <c r="R22" s="39">
        <v>132.1</v>
      </c>
      <c r="S22">
        <f t="shared" si="2"/>
        <v>172.1</v>
      </c>
      <c r="T22" t="s">
        <v>212</v>
      </c>
      <c r="U22" t="s">
        <v>237</v>
      </c>
    </row>
    <row r="23" spans="1:21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39">
        <v>27</v>
      </c>
      <c r="P23" s="38">
        <v>0</v>
      </c>
      <c r="Q23" s="39">
        <v>3.5</v>
      </c>
      <c r="R23" s="39">
        <v>132.1</v>
      </c>
      <c r="S23">
        <f t="shared" si="2"/>
        <v>132.1</v>
      </c>
      <c r="T23" t="s">
        <v>211</v>
      </c>
      <c r="U23" t="s">
        <v>211</v>
      </c>
    </row>
    <row r="24" spans="1:21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39">
        <v>27</v>
      </c>
      <c r="P24" s="38">
        <v>0</v>
      </c>
      <c r="Q24" s="39">
        <v>3.5</v>
      </c>
      <c r="R24" s="39">
        <v>132.1</v>
      </c>
      <c r="S24">
        <f t="shared" si="2"/>
        <v>72.099999999999994</v>
      </c>
      <c r="T24" t="s">
        <v>211</v>
      </c>
      <c r="U24" t="s">
        <v>211</v>
      </c>
    </row>
    <row r="25" spans="1:21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39">
        <v>23.6</v>
      </c>
      <c r="Q25" s="39">
        <v>4</v>
      </c>
      <c r="R25" s="39">
        <v>80</v>
      </c>
      <c r="S25">
        <f t="shared" si="2"/>
        <v>100</v>
      </c>
      <c r="T25" t="s">
        <v>211</v>
      </c>
      <c r="U25" t="s">
        <v>211</v>
      </c>
    </row>
    <row r="26" spans="1:21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39">
        <v>24.6</v>
      </c>
      <c r="Q26" s="39">
        <v>5</v>
      </c>
      <c r="R26" s="39">
        <v>70</v>
      </c>
      <c r="S26">
        <f t="shared" si="2"/>
        <v>130</v>
      </c>
      <c r="T26" t="s">
        <v>211</v>
      </c>
      <c r="U26" t="s">
        <v>211</v>
      </c>
    </row>
    <row r="27" spans="1:21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39">
        <v>24.6</v>
      </c>
      <c r="Q27" s="39">
        <v>5</v>
      </c>
      <c r="R27" s="39">
        <v>70</v>
      </c>
      <c r="S27">
        <f t="shared" si="2"/>
        <v>130</v>
      </c>
      <c r="T27" t="s">
        <v>211</v>
      </c>
      <c r="U27" t="s">
        <v>211</v>
      </c>
    </row>
    <row r="28" spans="1:21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39">
        <v>24.6</v>
      </c>
      <c r="Q28" s="39">
        <v>5</v>
      </c>
      <c r="R28" s="39">
        <v>70</v>
      </c>
      <c r="S28">
        <f t="shared" si="2"/>
        <v>150</v>
      </c>
      <c r="T28" t="s">
        <v>212</v>
      </c>
      <c r="U28" t="s">
        <v>237</v>
      </c>
    </row>
    <row r="29" spans="1:21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39">
        <v>24.6</v>
      </c>
      <c r="Q29" s="39">
        <v>5</v>
      </c>
      <c r="R29" s="39">
        <v>70</v>
      </c>
      <c r="S29">
        <f t="shared" si="2"/>
        <v>110</v>
      </c>
      <c r="T29" t="s">
        <v>211</v>
      </c>
      <c r="U29" t="s">
        <v>211</v>
      </c>
    </row>
    <row r="30" spans="1:21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39">
        <v>24.6</v>
      </c>
      <c r="Q30" s="39">
        <v>5</v>
      </c>
      <c r="R30" s="39">
        <v>70</v>
      </c>
      <c r="S30">
        <f t="shared" si="2"/>
        <v>110</v>
      </c>
      <c r="T30" t="s">
        <v>211</v>
      </c>
      <c r="U30" t="s">
        <v>211</v>
      </c>
    </row>
    <row r="31" spans="1:21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39">
        <v>24.6</v>
      </c>
      <c r="Q31" s="39">
        <v>5</v>
      </c>
      <c r="R31" s="39">
        <v>70</v>
      </c>
      <c r="S31">
        <f t="shared" si="2"/>
        <v>110</v>
      </c>
      <c r="T31" t="s">
        <v>211</v>
      </c>
      <c r="U31" t="s">
        <v>211</v>
      </c>
    </row>
    <row r="32" spans="1:21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39">
        <v>24.6</v>
      </c>
      <c r="Q32" s="39">
        <v>5</v>
      </c>
      <c r="R32" s="39">
        <v>70</v>
      </c>
      <c r="S32">
        <f t="shared" si="2"/>
        <v>150</v>
      </c>
      <c r="T32" t="s">
        <v>212</v>
      </c>
      <c r="U32" t="s">
        <v>237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39">
        <v>24.6</v>
      </c>
      <c r="Q33" s="39">
        <v>5</v>
      </c>
      <c r="R33" s="39">
        <v>70</v>
      </c>
      <c r="S33">
        <f t="shared" si="2"/>
        <v>110</v>
      </c>
      <c r="T33" t="s">
        <v>211</v>
      </c>
      <c r="U33" t="s">
        <v>211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39">
        <v>24.9</v>
      </c>
      <c r="Q34" s="39">
        <v>4</v>
      </c>
      <c r="R34" s="39">
        <v>60</v>
      </c>
      <c r="S34">
        <f t="shared" si="2"/>
        <v>120</v>
      </c>
      <c r="T34" s="36" t="s">
        <v>211</v>
      </c>
      <c r="U34" t="s">
        <v>211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39">
        <v>21.7</v>
      </c>
      <c r="Q35" s="39">
        <v>5</v>
      </c>
      <c r="R35" s="39">
        <v>50</v>
      </c>
      <c r="S35">
        <f t="shared" si="2"/>
        <v>10</v>
      </c>
      <c r="T35" s="36" t="s">
        <v>210</v>
      </c>
      <c r="U35" t="s">
        <v>237</v>
      </c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39">
        <v>21.7</v>
      </c>
      <c r="Q36" s="39">
        <v>5</v>
      </c>
      <c r="R36" s="39">
        <v>50</v>
      </c>
      <c r="S36">
        <f t="shared" si="2"/>
        <v>10</v>
      </c>
      <c r="T36" s="36" t="s">
        <v>210</v>
      </c>
      <c r="U36" t="s">
        <v>237</v>
      </c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39">
        <v>21.7</v>
      </c>
      <c r="Q37" s="39">
        <v>5</v>
      </c>
      <c r="R37" s="39">
        <v>50</v>
      </c>
      <c r="S37">
        <f t="shared" si="2"/>
        <v>30</v>
      </c>
      <c r="T37" s="36" t="s">
        <v>210</v>
      </c>
      <c r="U37" t="s">
        <v>237</v>
      </c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39">
        <v>22.9</v>
      </c>
      <c r="Q38" s="39">
        <v>5</v>
      </c>
      <c r="R38" s="39">
        <v>60</v>
      </c>
      <c r="S38">
        <f t="shared" si="2"/>
        <v>40</v>
      </c>
      <c r="T38" s="36" t="s">
        <v>210</v>
      </c>
      <c r="U38" t="s">
        <v>237</v>
      </c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39">
        <v>22.9</v>
      </c>
      <c r="Q39" s="39">
        <v>5</v>
      </c>
      <c r="R39" s="39">
        <v>60</v>
      </c>
      <c r="S39">
        <f t="shared" si="2"/>
        <v>40</v>
      </c>
      <c r="T39" s="36" t="s">
        <v>210</v>
      </c>
      <c r="U39" t="s">
        <v>237</v>
      </c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39">
        <v>22.9</v>
      </c>
      <c r="Q40" s="39">
        <v>5</v>
      </c>
      <c r="R40" s="39">
        <v>60</v>
      </c>
      <c r="S40">
        <f t="shared" si="2"/>
        <v>40</v>
      </c>
      <c r="T40" s="36" t="s">
        <v>210</v>
      </c>
      <c r="U40" t="s">
        <v>237</v>
      </c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39">
        <v>22.9</v>
      </c>
      <c r="Q41" s="39">
        <v>5</v>
      </c>
      <c r="R41" s="39">
        <v>60</v>
      </c>
      <c r="S41">
        <f t="shared" si="2"/>
        <v>40</v>
      </c>
      <c r="T41" s="36" t="s">
        <v>210</v>
      </c>
      <c r="U41" t="s">
        <v>237</v>
      </c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39">
        <v>20</v>
      </c>
      <c r="Q42" s="39">
        <v>4</v>
      </c>
      <c r="R42" s="39">
        <v>221</v>
      </c>
      <c r="S42">
        <f t="shared" si="2"/>
        <v>59</v>
      </c>
      <c r="T42" s="36" t="s">
        <v>211</v>
      </c>
      <c r="U42" s="36" t="s">
        <v>211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39">
        <v>20.100000000000001</v>
      </c>
      <c r="P43" s="38">
        <v>0</v>
      </c>
      <c r="Q43" s="39">
        <v>7</v>
      </c>
      <c r="R43" s="39">
        <v>300</v>
      </c>
      <c r="S43">
        <f t="shared" si="2"/>
        <v>110</v>
      </c>
      <c r="T43" s="36" t="s">
        <v>211</v>
      </c>
      <c r="U43" s="36" t="s">
        <v>211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39">
        <v>20.100000000000001</v>
      </c>
      <c r="Q44" s="39">
        <v>7</v>
      </c>
      <c r="R44" s="39">
        <v>300</v>
      </c>
      <c r="S44">
        <f t="shared" si="2"/>
        <v>110</v>
      </c>
      <c r="T44" s="36" t="s">
        <v>211</v>
      </c>
      <c r="U44" s="36" t="s">
        <v>211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39">
        <v>20.100000000000001</v>
      </c>
      <c r="Q45" s="39">
        <v>7</v>
      </c>
      <c r="R45" s="39">
        <v>300</v>
      </c>
      <c r="S45">
        <f t="shared" si="2"/>
        <v>110</v>
      </c>
      <c r="T45" s="36" t="s">
        <v>211</v>
      </c>
      <c r="U45" s="36" t="s">
        <v>211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39">
        <v>21.3</v>
      </c>
      <c r="Q46" s="39">
        <v>4</v>
      </c>
      <c r="R46" s="39">
        <v>330</v>
      </c>
      <c r="S46">
        <f t="shared" si="2"/>
        <v>80</v>
      </c>
      <c r="T46" s="36" t="s">
        <v>211</v>
      </c>
      <c r="U46" s="36" t="s">
        <v>211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39">
        <v>21.3</v>
      </c>
      <c r="Q47" s="39">
        <v>4</v>
      </c>
      <c r="R47" s="39">
        <v>330</v>
      </c>
      <c r="S47">
        <f t="shared" si="2"/>
        <v>70</v>
      </c>
      <c r="T47" s="36" t="s">
        <v>211</v>
      </c>
      <c r="U47" t="s">
        <v>211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39">
        <v>26.3</v>
      </c>
      <c r="Q48" s="39">
        <v>7</v>
      </c>
      <c r="R48" s="39">
        <v>310</v>
      </c>
      <c r="S48">
        <f t="shared" si="2"/>
        <v>100</v>
      </c>
      <c r="T48" s="36" t="s">
        <v>211</v>
      </c>
      <c r="U48" t="s">
        <v>211</v>
      </c>
    </row>
    <row r="49" spans="1:21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39">
        <v>26.3</v>
      </c>
      <c r="Q49" s="39">
        <v>7</v>
      </c>
      <c r="R49" s="39">
        <v>310</v>
      </c>
      <c r="S49">
        <f t="shared" si="2"/>
        <v>100</v>
      </c>
      <c r="T49" s="36" t="s">
        <v>211</v>
      </c>
      <c r="U49" t="s">
        <v>211</v>
      </c>
    </row>
    <row r="50" spans="1:21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39">
        <v>22.8</v>
      </c>
      <c r="Q50" s="39">
        <v>3</v>
      </c>
      <c r="R50" s="39">
        <v>220</v>
      </c>
      <c r="S50">
        <f t="shared" si="2"/>
        <v>140</v>
      </c>
      <c r="T50" s="36" t="s">
        <v>212</v>
      </c>
      <c r="U50" t="s">
        <v>237</v>
      </c>
    </row>
    <row r="51" spans="1:21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5">IF(ABS(I51-J51)&gt;180,360-ABS(I51-J51),ABS(I51-J51))</f>
        <v>45</v>
      </c>
      <c r="T51" s="1"/>
    </row>
    <row r="52" spans="1:21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5"/>
        <v>7</v>
      </c>
      <c r="T52" s="1"/>
    </row>
    <row r="53" spans="1:21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5"/>
        <v>8</v>
      </c>
      <c r="T53" s="1"/>
    </row>
    <row r="54" spans="1:21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5"/>
        <v>16</v>
      </c>
    </row>
    <row r="55" spans="1:21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5"/>
        <v>7</v>
      </c>
    </row>
    <row r="56" spans="1:21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5"/>
        <v>12</v>
      </c>
    </row>
    <row r="57" spans="1:21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5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39">
        <v>20.9</v>
      </c>
      <c r="Q57" s="39">
        <v>1</v>
      </c>
      <c r="S57">
        <f t="shared" si="2"/>
        <v>135</v>
      </c>
      <c r="T57" t="s">
        <v>212</v>
      </c>
      <c r="U57" t="s">
        <v>237</v>
      </c>
    </row>
    <row r="58" spans="1:21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5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39">
        <v>27.2</v>
      </c>
      <c r="Q58" s="39">
        <v>2</v>
      </c>
      <c r="R58" s="39">
        <v>240</v>
      </c>
      <c r="S58">
        <f t="shared" si="2"/>
        <v>0</v>
      </c>
      <c r="T58" t="s">
        <v>210</v>
      </c>
      <c r="U58" t="s">
        <v>237</v>
      </c>
    </row>
    <row r="59" spans="1:21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5"/>
        <v>14</v>
      </c>
      <c r="L59" s="23">
        <v>3.472222222222222E-3</v>
      </c>
      <c r="M59" s="32">
        <f t="shared" si="1"/>
        <v>5.00000000032</v>
      </c>
      <c r="N59" t="s">
        <v>242</v>
      </c>
      <c r="O59" s="39">
        <v>23.2</v>
      </c>
      <c r="Q59" s="39">
        <v>6</v>
      </c>
      <c r="R59" s="39">
        <v>300</v>
      </c>
      <c r="S59">
        <f t="shared" si="2"/>
        <v>145</v>
      </c>
      <c r="T59" t="s">
        <v>212</v>
      </c>
      <c r="U59" t="s">
        <v>237</v>
      </c>
    </row>
    <row r="60" spans="1:21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5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39">
        <v>19.399999999999999</v>
      </c>
      <c r="Q60" s="39">
        <v>4</v>
      </c>
      <c r="R60" s="39">
        <v>350</v>
      </c>
      <c r="S60">
        <f t="shared" si="2"/>
        <v>40</v>
      </c>
      <c r="T60" t="s">
        <v>210</v>
      </c>
      <c r="U60" t="s">
        <v>237</v>
      </c>
    </row>
    <row r="61" spans="1:21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5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39">
        <v>18.2</v>
      </c>
      <c r="Q61" s="39">
        <v>3</v>
      </c>
      <c r="R61" s="39">
        <v>360</v>
      </c>
      <c r="S61">
        <f t="shared" si="2"/>
        <v>80</v>
      </c>
      <c r="T61" t="s">
        <v>211</v>
      </c>
      <c r="U61" t="s">
        <v>211</v>
      </c>
    </row>
    <row r="62" spans="1:21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5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39">
        <v>26.4</v>
      </c>
      <c r="P62" s="38">
        <f>1-42/60</f>
        <v>0.30000000000000004</v>
      </c>
      <c r="Q62" s="39">
        <v>3.2</v>
      </c>
      <c r="R62" s="39">
        <v>273.7</v>
      </c>
      <c r="S62">
        <f t="shared" si="2"/>
        <v>161.69999999999999</v>
      </c>
      <c r="T62" t="s">
        <v>212</v>
      </c>
      <c r="U62" t="s">
        <v>237</v>
      </c>
    </row>
    <row r="63" spans="1:21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5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39">
        <v>26.4</v>
      </c>
      <c r="P63" s="38">
        <f>1-42/60</f>
        <v>0.30000000000000004</v>
      </c>
      <c r="Q63" s="39">
        <v>3.2</v>
      </c>
      <c r="R63" s="39">
        <v>273.7</v>
      </c>
      <c r="S63">
        <f t="shared" si="2"/>
        <v>112.69999999999999</v>
      </c>
      <c r="T63" t="s">
        <v>210</v>
      </c>
      <c r="U63" t="s">
        <v>237</v>
      </c>
    </row>
    <row r="64" spans="1:21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5"/>
        <v>15</v>
      </c>
      <c r="L64" s="23">
        <v>1.5277777777777779E-3</v>
      </c>
      <c r="M64" s="32">
        <f t="shared" si="1"/>
        <v>2.2000000001408</v>
      </c>
      <c r="N64" t="s">
        <v>244</v>
      </c>
      <c r="O64" s="39">
        <v>25.7</v>
      </c>
      <c r="P64" s="38">
        <f>1-52/60</f>
        <v>0.1333333333333333</v>
      </c>
      <c r="Q64" s="39">
        <v>3.1</v>
      </c>
      <c r="R64" s="39">
        <v>298.10000000000002</v>
      </c>
      <c r="S64">
        <f t="shared" si="2"/>
        <v>86.899999999999977</v>
      </c>
      <c r="T64" t="s">
        <v>211</v>
      </c>
      <c r="U64" t="s">
        <v>211</v>
      </c>
    </row>
    <row r="65" spans="1:21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5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39">
        <v>26.4</v>
      </c>
      <c r="P65" s="38">
        <f>1-42/60</f>
        <v>0.30000000000000004</v>
      </c>
      <c r="Q65" s="39">
        <v>3.2</v>
      </c>
      <c r="R65" s="39">
        <v>273.7</v>
      </c>
      <c r="S65">
        <f t="shared" si="2"/>
        <v>13.699999999999989</v>
      </c>
      <c r="T65" t="s">
        <v>210</v>
      </c>
      <c r="U65" t="s">
        <v>237</v>
      </c>
    </row>
    <row r="66" spans="1:21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5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39">
        <v>25.7</v>
      </c>
      <c r="P66" s="38">
        <f>1-52/60</f>
        <v>0.1333333333333333</v>
      </c>
      <c r="Q66" s="39">
        <v>3.1</v>
      </c>
      <c r="R66" s="39">
        <v>298.10000000000002</v>
      </c>
      <c r="S66">
        <f t="shared" si="2"/>
        <v>38.100000000000023</v>
      </c>
      <c r="T66" t="s">
        <v>210</v>
      </c>
      <c r="U66" t="s">
        <v>237</v>
      </c>
    </row>
    <row r="67" spans="1:21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5"/>
        <v>38.900000000000006</v>
      </c>
      <c r="L67" s="23">
        <v>1.3888888888888889E-3</v>
      </c>
      <c r="M67" s="32">
        <f t="shared" ref="M67:M130" si="6">L67/0.0006944444444</f>
        <v>2.0000000001280003</v>
      </c>
      <c r="N67" t="s">
        <v>244</v>
      </c>
      <c r="O67" s="39">
        <v>26.4</v>
      </c>
      <c r="P67" s="38">
        <f>1-42/60</f>
        <v>0.30000000000000004</v>
      </c>
      <c r="Q67" s="39">
        <v>3.2</v>
      </c>
      <c r="R67" s="39">
        <v>273.7</v>
      </c>
      <c r="S67">
        <f t="shared" ref="S67:S130" si="7">IF(ABS(J67-R67)&gt;180,360-ABS(J67-R67),ABS(J67-R67))</f>
        <v>92.699999999999989</v>
      </c>
      <c r="T67" t="s">
        <v>211</v>
      </c>
      <c r="U67" t="s">
        <v>211</v>
      </c>
    </row>
    <row r="68" spans="1:21" x14ac:dyDescent="0.3">
      <c r="A68" s="1">
        <f t="shared" ref="A68:A131" si="8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5"/>
        <v>38.900000000000006</v>
      </c>
      <c r="L68" s="23">
        <v>1.4930555555555556E-3</v>
      </c>
      <c r="M68" s="32">
        <f t="shared" si="6"/>
        <v>2.1500000001376001</v>
      </c>
      <c r="N68" t="s">
        <v>244</v>
      </c>
      <c r="O68" s="39">
        <v>26.4</v>
      </c>
      <c r="P68" s="38">
        <f>1-42/60</f>
        <v>0.30000000000000004</v>
      </c>
      <c r="Q68" s="39">
        <v>3.2</v>
      </c>
      <c r="R68" s="39">
        <v>273.7</v>
      </c>
      <c r="S68">
        <f t="shared" si="7"/>
        <v>92.699999999999989</v>
      </c>
      <c r="T68" t="s">
        <v>211</v>
      </c>
      <c r="U68" t="s">
        <v>211</v>
      </c>
    </row>
    <row r="69" spans="1:21" x14ac:dyDescent="0.3">
      <c r="A69" s="1">
        <f t="shared" si="8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5"/>
        <v>18.900000000000006</v>
      </c>
      <c r="L69" s="23">
        <v>1.9444444444444442E-3</v>
      </c>
      <c r="M69" s="32">
        <f t="shared" si="6"/>
        <v>2.8000000001791996</v>
      </c>
      <c r="N69" t="s">
        <v>245</v>
      </c>
      <c r="O69" s="39">
        <v>29.8</v>
      </c>
      <c r="P69" s="38">
        <f>1-18/60</f>
        <v>0.7</v>
      </c>
      <c r="Q69" s="39">
        <v>1</v>
      </c>
      <c r="R69" s="39">
        <v>51.6</v>
      </c>
      <c r="S69">
        <f t="shared" si="7"/>
        <v>151.6</v>
      </c>
      <c r="T69" t="s">
        <v>212</v>
      </c>
      <c r="U69" t="s">
        <v>237</v>
      </c>
    </row>
    <row r="70" spans="1:21" x14ac:dyDescent="0.3">
      <c r="A70" s="1">
        <f t="shared" si="8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5"/>
        <v>103</v>
      </c>
      <c r="L70" s="23">
        <v>1.261574074074074E-3</v>
      </c>
      <c r="M70" s="32">
        <f t="shared" si="6"/>
        <v>1.8166666667829332</v>
      </c>
      <c r="N70" t="s">
        <v>240</v>
      </c>
      <c r="O70" s="39">
        <v>20.3</v>
      </c>
      <c r="P70" s="38">
        <v>0</v>
      </c>
      <c r="Q70" s="39">
        <v>4.3</v>
      </c>
      <c r="R70" s="39">
        <v>214.2</v>
      </c>
      <c r="S70">
        <f t="shared" si="7"/>
        <v>165.8</v>
      </c>
      <c r="T70" t="s">
        <v>212</v>
      </c>
      <c r="U70" t="s">
        <v>237</v>
      </c>
    </row>
    <row r="71" spans="1:21" x14ac:dyDescent="0.3">
      <c r="A71" s="1">
        <f t="shared" si="8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5"/>
        <v>103</v>
      </c>
      <c r="N71" t="s">
        <v>240</v>
      </c>
      <c r="O71" s="39">
        <v>20.3</v>
      </c>
      <c r="P71" s="38">
        <v>0</v>
      </c>
      <c r="Q71" s="39">
        <v>4.3</v>
      </c>
      <c r="R71" s="39">
        <v>214.2</v>
      </c>
      <c r="S71">
        <f t="shared" si="7"/>
        <v>165.8</v>
      </c>
      <c r="T71" t="s">
        <v>212</v>
      </c>
      <c r="U71" t="s">
        <v>237</v>
      </c>
    </row>
    <row r="72" spans="1:21" x14ac:dyDescent="0.3">
      <c r="A72" s="1">
        <f t="shared" si="8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5"/>
        <v>63</v>
      </c>
      <c r="L72" s="23">
        <v>7.7546296296296304E-4</v>
      </c>
      <c r="M72" s="32">
        <f t="shared" si="6"/>
        <v>1.1166666667381335</v>
      </c>
      <c r="N72" t="s">
        <v>240</v>
      </c>
      <c r="O72" s="39">
        <v>20.3</v>
      </c>
      <c r="P72" s="38">
        <v>0</v>
      </c>
      <c r="Q72" s="39">
        <v>4.3</v>
      </c>
      <c r="R72" s="39">
        <v>214.2</v>
      </c>
      <c r="S72">
        <f t="shared" si="7"/>
        <v>125.80000000000001</v>
      </c>
      <c r="T72" t="s">
        <v>211</v>
      </c>
      <c r="U72" t="s">
        <v>211</v>
      </c>
    </row>
    <row r="73" spans="1:21" x14ac:dyDescent="0.3">
      <c r="A73" s="1">
        <f t="shared" si="8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5"/>
        <v>43</v>
      </c>
      <c r="L73" s="23">
        <v>1.4583333333333334E-3</v>
      </c>
      <c r="M73" s="32">
        <f t="shared" si="6"/>
        <v>2.1000000001344001</v>
      </c>
      <c r="N73" t="s">
        <v>240</v>
      </c>
      <c r="O73" s="39">
        <v>20.3</v>
      </c>
      <c r="P73" s="38">
        <v>0</v>
      </c>
      <c r="Q73" s="39">
        <v>4.3</v>
      </c>
      <c r="R73" s="39">
        <v>214.2</v>
      </c>
      <c r="S73">
        <f t="shared" si="7"/>
        <v>105.80000000000001</v>
      </c>
      <c r="T73" t="s">
        <v>211</v>
      </c>
      <c r="U73" t="s">
        <v>211</v>
      </c>
    </row>
    <row r="74" spans="1:21" x14ac:dyDescent="0.3">
      <c r="A74" s="1">
        <f t="shared" si="8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6"/>
        <v>0.91666666672533326</v>
      </c>
      <c r="N74" t="s">
        <v>240</v>
      </c>
      <c r="O74" s="39">
        <v>20.3</v>
      </c>
      <c r="P74" s="38">
        <v>0</v>
      </c>
      <c r="Q74" s="39">
        <v>4.3</v>
      </c>
      <c r="R74" s="39">
        <v>214.2</v>
      </c>
      <c r="S74">
        <f t="shared" si="7"/>
        <v>145.80000000000001</v>
      </c>
      <c r="T74" t="s">
        <v>212</v>
      </c>
      <c r="U74" t="s">
        <v>237</v>
      </c>
    </row>
    <row r="75" spans="1:21" x14ac:dyDescent="0.3">
      <c r="A75" s="1">
        <f t="shared" si="8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9">IF(ABS(I75-J75)&gt;180,360-ABS(I75-J75),ABS(I75-J75))</f>
        <v>23</v>
      </c>
      <c r="L75" s="23">
        <v>7.5231481481481471E-4</v>
      </c>
      <c r="M75" s="32">
        <f t="shared" si="6"/>
        <v>1.0833333334026665</v>
      </c>
      <c r="N75" t="s">
        <v>240</v>
      </c>
      <c r="O75" s="39">
        <v>20.3</v>
      </c>
      <c r="P75" s="38">
        <v>0</v>
      </c>
      <c r="Q75" s="39">
        <v>4.3</v>
      </c>
      <c r="R75" s="39">
        <v>214.2</v>
      </c>
      <c r="S75">
        <f t="shared" si="7"/>
        <v>85.800000000000011</v>
      </c>
      <c r="T75" t="s">
        <v>211</v>
      </c>
      <c r="U75" t="s">
        <v>211</v>
      </c>
    </row>
    <row r="76" spans="1:21" x14ac:dyDescent="0.3">
      <c r="A76" s="1">
        <f t="shared" si="8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9"/>
        <v>23</v>
      </c>
      <c r="L76" s="23">
        <v>7.8703703703703705E-4</v>
      </c>
      <c r="M76" s="32">
        <f t="shared" si="6"/>
        <v>1.1333333334058666</v>
      </c>
      <c r="N76" t="s">
        <v>240</v>
      </c>
      <c r="O76" s="39">
        <v>20.3</v>
      </c>
      <c r="P76" s="38">
        <v>0</v>
      </c>
      <c r="Q76" s="39">
        <v>4.3</v>
      </c>
      <c r="R76" s="39">
        <v>214.2</v>
      </c>
      <c r="S76">
        <f t="shared" si="7"/>
        <v>85.800000000000011</v>
      </c>
      <c r="T76" t="s">
        <v>211</v>
      </c>
      <c r="U76" t="s">
        <v>211</v>
      </c>
    </row>
    <row r="77" spans="1:21" x14ac:dyDescent="0.3">
      <c r="A77" s="1">
        <f t="shared" si="8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9"/>
        <v>37</v>
      </c>
      <c r="L77" s="23">
        <v>1.5162037037037036E-3</v>
      </c>
      <c r="M77" s="32">
        <f t="shared" si="6"/>
        <v>2.1833333334730667</v>
      </c>
      <c r="N77" t="s">
        <v>240</v>
      </c>
      <c r="O77" s="39">
        <v>25.5</v>
      </c>
      <c r="P77" s="38">
        <v>0</v>
      </c>
      <c r="Q77" s="39">
        <v>4.5999999999999996</v>
      </c>
      <c r="R77" s="39">
        <v>84.5</v>
      </c>
      <c r="S77">
        <f t="shared" si="7"/>
        <v>95.5</v>
      </c>
      <c r="T77" t="s">
        <v>211</v>
      </c>
      <c r="U77" t="s">
        <v>211</v>
      </c>
    </row>
    <row r="78" spans="1:21" x14ac:dyDescent="0.3">
      <c r="A78" s="1">
        <f t="shared" si="8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9"/>
        <v>37</v>
      </c>
      <c r="L78" s="23">
        <v>1.5046296296296294E-3</v>
      </c>
      <c r="M78" s="32">
        <f t="shared" si="6"/>
        <v>2.1666666668053329</v>
      </c>
      <c r="N78" t="s">
        <v>240</v>
      </c>
      <c r="O78" s="39">
        <v>25.9</v>
      </c>
      <c r="P78" s="38">
        <v>0</v>
      </c>
      <c r="Q78" s="39">
        <v>3.9</v>
      </c>
      <c r="R78" s="39">
        <v>86.8</v>
      </c>
      <c r="S78">
        <f t="shared" si="7"/>
        <v>93.2</v>
      </c>
      <c r="T78" t="s">
        <v>211</v>
      </c>
      <c r="U78" t="s">
        <v>211</v>
      </c>
    </row>
    <row r="79" spans="1:21" x14ac:dyDescent="0.3">
      <c r="A79" s="1">
        <f t="shared" si="8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9"/>
        <v>37</v>
      </c>
      <c r="L79" s="23">
        <v>2.8124999999999995E-3</v>
      </c>
      <c r="M79" s="32">
        <f t="shared" si="6"/>
        <v>4.0500000002591996</v>
      </c>
      <c r="N79" t="s">
        <v>240</v>
      </c>
      <c r="O79" s="39">
        <v>25.9</v>
      </c>
      <c r="P79" s="38">
        <v>0</v>
      </c>
      <c r="Q79" s="39">
        <v>3.9</v>
      </c>
      <c r="R79" s="39">
        <v>86.8</v>
      </c>
      <c r="S79">
        <f t="shared" si="7"/>
        <v>93.2</v>
      </c>
      <c r="T79" t="s">
        <v>211</v>
      </c>
      <c r="U79" t="s">
        <v>211</v>
      </c>
    </row>
    <row r="80" spans="1:21" x14ac:dyDescent="0.3">
      <c r="A80" s="1">
        <f t="shared" si="8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9"/>
        <v>23</v>
      </c>
      <c r="L80" s="23">
        <v>1.261574074074074E-3</v>
      </c>
      <c r="M80" s="32">
        <f t="shared" si="6"/>
        <v>1.8166666667829332</v>
      </c>
      <c r="N80" t="s">
        <v>240</v>
      </c>
      <c r="O80" s="39">
        <v>25.3</v>
      </c>
      <c r="P80" s="38">
        <v>0</v>
      </c>
      <c r="Q80" s="39">
        <v>3.9</v>
      </c>
      <c r="R80" s="39">
        <v>103.5</v>
      </c>
      <c r="S80">
        <f t="shared" si="7"/>
        <v>96.5</v>
      </c>
      <c r="T80" t="s">
        <v>211</v>
      </c>
      <c r="U80" t="s">
        <v>211</v>
      </c>
    </row>
    <row r="81" spans="1:21" x14ac:dyDescent="0.3">
      <c r="A81" s="1">
        <f t="shared" si="8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9"/>
        <v>23</v>
      </c>
      <c r="L81" s="23">
        <v>1.3541666666666667E-3</v>
      </c>
      <c r="M81" s="32">
        <f t="shared" si="6"/>
        <v>1.9500000001248001</v>
      </c>
      <c r="N81" t="s">
        <v>240</v>
      </c>
      <c r="O81" s="39">
        <v>25.3</v>
      </c>
      <c r="P81" s="38">
        <v>0</v>
      </c>
      <c r="Q81" s="39">
        <v>3.9</v>
      </c>
      <c r="R81" s="39">
        <v>103.5</v>
      </c>
      <c r="S81">
        <f t="shared" si="7"/>
        <v>96.5</v>
      </c>
      <c r="T81" t="s">
        <v>211</v>
      </c>
      <c r="U81" t="s">
        <v>211</v>
      </c>
    </row>
    <row r="82" spans="1:21" x14ac:dyDescent="0.3">
      <c r="A82" s="1">
        <f t="shared" si="8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9"/>
        <v>23</v>
      </c>
      <c r="L82" s="23">
        <v>2.4305555555555556E-3</v>
      </c>
      <c r="M82" s="32">
        <f t="shared" si="6"/>
        <v>3.5000000002239999</v>
      </c>
      <c r="N82" t="s">
        <v>240</v>
      </c>
      <c r="O82" s="39">
        <v>25.3</v>
      </c>
      <c r="P82" s="38">
        <v>0</v>
      </c>
      <c r="Q82" s="39">
        <v>3.9</v>
      </c>
      <c r="R82" s="39">
        <v>103.5</v>
      </c>
      <c r="S82">
        <f t="shared" si="7"/>
        <v>96.5</v>
      </c>
      <c r="T82" t="s">
        <v>211</v>
      </c>
      <c r="U82" t="s">
        <v>211</v>
      </c>
    </row>
    <row r="83" spans="1:21" x14ac:dyDescent="0.3">
      <c r="A83" s="1">
        <f t="shared" si="8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9"/>
        <v>23</v>
      </c>
      <c r="L83" s="23">
        <v>2.9629629629629628E-3</v>
      </c>
      <c r="M83" s="32">
        <f t="shared" si="6"/>
        <v>4.2666666669397335</v>
      </c>
      <c r="N83" t="s">
        <v>240</v>
      </c>
      <c r="O83" s="39">
        <v>22.5</v>
      </c>
      <c r="P83" s="38">
        <v>0</v>
      </c>
      <c r="Q83" s="39">
        <v>4.0999999999999996</v>
      </c>
      <c r="R83" s="39">
        <v>261.7</v>
      </c>
      <c r="S83">
        <f t="shared" si="7"/>
        <v>61.699999999999989</v>
      </c>
      <c r="T83" t="s">
        <v>211</v>
      </c>
      <c r="U83" t="s">
        <v>211</v>
      </c>
    </row>
    <row r="84" spans="1:21" x14ac:dyDescent="0.3">
      <c r="A84" s="1">
        <f t="shared" si="8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9"/>
        <v>23</v>
      </c>
      <c r="L84" s="23">
        <v>1.5624999999999999E-3</v>
      </c>
      <c r="M84" s="32">
        <f t="shared" si="6"/>
        <v>2.2500000001439999</v>
      </c>
      <c r="N84" t="s">
        <v>240</v>
      </c>
      <c r="O84" s="39">
        <v>24.3</v>
      </c>
      <c r="P84" s="38">
        <v>0</v>
      </c>
      <c r="Q84" s="39">
        <v>4.0999999999999996</v>
      </c>
      <c r="R84" s="39">
        <v>228.6</v>
      </c>
      <c r="S84">
        <f t="shared" si="7"/>
        <v>28.599999999999994</v>
      </c>
      <c r="T84" t="s">
        <v>210</v>
      </c>
      <c r="U84" t="s">
        <v>237</v>
      </c>
    </row>
    <row r="85" spans="1:21" x14ac:dyDescent="0.3">
      <c r="A85" s="1">
        <f t="shared" si="8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9"/>
        <v>2</v>
      </c>
      <c r="L85" s="23">
        <v>1.1689814814814816E-3</v>
      </c>
      <c r="M85" s="32">
        <f t="shared" si="6"/>
        <v>1.6833333334410667</v>
      </c>
      <c r="N85" t="s">
        <v>240</v>
      </c>
      <c r="O85" s="39">
        <v>17.3</v>
      </c>
      <c r="P85" s="38">
        <f>1-13/60</f>
        <v>0.78333333333333333</v>
      </c>
      <c r="Q85" s="39">
        <v>4.5</v>
      </c>
      <c r="R85" s="39">
        <v>349.4</v>
      </c>
      <c r="S85">
        <f t="shared" si="7"/>
        <v>109.39999999999998</v>
      </c>
      <c r="T85" t="s">
        <v>211</v>
      </c>
      <c r="U85" t="s">
        <v>211</v>
      </c>
    </row>
    <row r="86" spans="1:21" x14ac:dyDescent="0.3">
      <c r="A86" s="1">
        <f t="shared" si="8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9"/>
        <v>2</v>
      </c>
      <c r="L86" s="23">
        <v>7.175925925925927E-4</v>
      </c>
      <c r="M86" s="32">
        <f t="shared" si="6"/>
        <v>1.0333333333994668</v>
      </c>
      <c r="N86" t="s">
        <v>240</v>
      </c>
      <c r="O86" s="39">
        <v>17.3</v>
      </c>
      <c r="P86" s="38">
        <f t="shared" ref="P86:P87" si="10">1-13/60</f>
        <v>0.78333333333333333</v>
      </c>
      <c r="Q86" s="39">
        <v>4.5</v>
      </c>
      <c r="R86" s="39">
        <v>349.4</v>
      </c>
      <c r="S86">
        <f t="shared" si="7"/>
        <v>109.39999999999998</v>
      </c>
      <c r="T86" t="s">
        <v>211</v>
      </c>
      <c r="U86" t="s">
        <v>211</v>
      </c>
    </row>
    <row r="87" spans="1:21" x14ac:dyDescent="0.3">
      <c r="A87" s="1">
        <f t="shared" si="8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9"/>
        <v>2</v>
      </c>
      <c r="L87" s="23">
        <v>1.1111111111111111E-3</v>
      </c>
      <c r="M87" s="32">
        <f t="shared" si="6"/>
        <v>1.6000000001024</v>
      </c>
      <c r="N87" t="s">
        <v>240</v>
      </c>
      <c r="O87" s="39">
        <v>17.3</v>
      </c>
      <c r="P87" s="38">
        <f t="shared" si="10"/>
        <v>0.78333333333333333</v>
      </c>
      <c r="Q87" s="39">
        <v>4.5</v>
      </c>
      <c r="R87" s="39">
        <v>349.4</v>
      </c>
      <c r="S87">
        <f t="shared" si="7"/>
        <v>109.39999999999998</v>
      </c>
      <c r="T87" t="s">
        <v>211</v>
      </c>
      <c r="U87" t="s">
        <v>211</v>
      </c>
    </row>
    <row r="88" spans="1:21" x14ac:dyDescent="0.3">
      <c r="A88" s="1">
        <f t="shared" si="8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9"/>
        <v>36</v>
      </c>
      <c r="N88" t="s">
        <v>240</v>
      </c>
    </row>
    <row r="89" spans="1:21" x14ac:dyDescent="0.3">
      <c r="A89" s="1">
        <f t="shared" si="8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9"/>
        <v>2</v>
      </c>
      <c r="L89" s="23">
        <v>1.0416666666666667E-3</v>
      </c>
      <c r="M89" s="32">
        <f t="shared" si="6"/>
        <v>1.5000000000960001</v>
      </c>
      <c r="N89" t="s">
        <v>240</v>
      </c>
      <c r="O89" s="39">
        <v>12.2</v>
      </c>
      <c r="P89" s="38">
        <v>0</v>
      </c>
      <c r="Q89" s="39">
        <v>1</v>
      </c>
      <c r="R89" s="39">
        <v>242.7</v>
      </c>
      <c r="S89">
        <f t="shared" si="7"/>
        <v>2.6999999999999886</v>
      </c>
      <c r="T89" t="s">
        <v>210</v>
      </c>
      <c r="U89" t="s">
        <v>237</v>
      </c>
    </row>
    <row r="90" spans="1:21" x14ac:dyDescent="0.3">
      <c r="A90" s="1">
        <f t="shared" si="8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9"/>
        <v>2</v>
      </c>
      <c r="N90" t="s">
        <v>240</v>
      </c>
      <c r="O90" s="39">
        <v>12.2</v>
      </c>
      <c r="P90" s="38">
        <v>0</v>
      </c>
      <c r="Q90" s="39">
        <v>1</v>
      </c>
      <c r="R90" s="39">
        <v>242.7</v>
      </c>
      <c r="S90">
        <f t="shared" si="7"/>
        <v>2.6999999999999886</v>
      </c>
      <c r="T90" t="s">
        <v>210</v>
      </c>
      <c r="U90" t="s">
        <v>237</v>
      </c>
    </row>
    <row r="91" spans="1:21" x14ac:dyDescent="0.3">
      <c r="A91" s="1">
        <f t="shared" si="8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9"/>
        <v>2</v>
      </c>
      <c r="L91" s="23">
        <v>9.0277777777777784E-4</v>
      </c>
      <c r="M91" s="32">
        <f t="shared" si="6"/>
        <v>1.3000000000832002</v>
      </c>
      <c r="N91" t="s">
        <v>240</v>
      </c>
      <c r="O91" s="39">
        <v>12.2</v>
      </c>
      <c r="P91" s="38">
        <v>0</v>
      </c>
      <c r="Q91" s="39">
        <v>1</v>
      </c>
      <c r="R91" s="39">
        <v>242.7</v>
      </c>
      <c r="S91">
        <f t="shared" si="7"/>
        <v>2.6999999999999886</v>
      </c>
      <c r="T91" t="s">
        <v>210</v>
      </c>
      <c r="U91" t="s">
        <v>237</v>
      </c>
    </row>
    <row r="92" spans="1:21" x14ac:dyDescent="0.3">
      <c r="A92" s="1">
        <f t="shared" si="8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9"/>
        <v>2</v>
      </c>
      <c r="L92" s="23">
        <v>1.0185185185185186E-3</v>
      </c>
      <c r="M92" s="32">
        <f t="shared" si="6"/>
        <v>1.4666666667605335</v>
      </c>
      <c r="N92" t="s">
        <v>240</v>
      </c>
      <c r="O92" s="39">
        <v>12.2</v>
      </c>
      <c r="P92" s="38">
        <v>0</v>
      </c>
      <c r="Q92" s="39">
        <v>1</v>
      </c>
      <c r="R92" s="39">
        <v>242.7</v>
      </c>
      <c r="S92">
        <f t="shared" si="7"/>
        <v>2.6999999999999886</v>
      </c>
      <c r="T92" t="s">
        <v>210</v>
      </c>
      <c r="U92" t="s">
        <v>237</v>
      </c>
    </row>
    <row r="93" spans="1:21" x14ac:dyDescent="0.3">
      <c r="A93" s="1">
        <f t="shared" si="8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9"/>
        <v>2</v>
      </c>
      <c r="L93" s="23">
        <v>1.2152777777777778E-3</v>
      </c>
      <c r="M93" s="32">
        <f t="shared" si="6"/>
        <v>1.750000000112</v>
      </c>
      <c r="N93" t="s">
        <v>240</v>
      </c>
      <c r="O93" s="39">
        <v>12.2</v>
      </c>
      <c r="P93" s="38">
        <v>0</v>
      </c>
      <c r="Q93" s="39">
        <v>1</v>
      </c>
      <c r="R93" s="39">
        <v>242.7</v>
      </c>
      <c r="S93">
        <f t="shared" si="7"/>
        <v>2.6999999999999886</v>
      </c>
      <c r="T93" t="s">
        <v>210</v>
      </c>
      <c r="U93" t="s">
        <v>237</v>
      </c>
    </row>
    <row r="94" spans="1:21" x14ac:dyDescent="0.3">
      <c r="A94" s="1">
        <f t="shared" si="8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9"/>
        <v>2</v>
      </c>
      <c r="L94" s="23">
        <v>1.3888888888888889E-3</v>
      </c>
      <c r="M94" s="32">
        <f t="shared" si="6"/>
        <v>2.0000000001280003</v>
      </c>
      <c r="N94" t="s">
        <v>240</v>
      </c>
      <c r="O94" s="39">
        <v>12.2</v>
      </c>
      <c r="P94" s="38">
        <v>0</v>
      </c>
      <c r="Q94" s="39">
        <v>1</v>
      </c>
      <c r="R94" s="39">
        <v>242.7</v>
      </c>
      <c r="S94">
        <f t="shared" si="7"/>
        <v>2.6999999999999886</v>
      </c>
      <c r="T94" t="s">
        <v>210</v>
      </c>
      <c r="U94" t="s">
        <v>237</v>
      </c>
    </row>
    <row r="95" spans="1:21" x14ac:dyDescent="0.3">
      <c r="A95" s="1">
        <f t="shared" si="8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9"/>
        <v>2</v>
      </c>
      <c r="L95" s="23">
        <v>8.7962962962962962E-4</v>
      </c>
      <c r="M95" s="32">
        <f t="shared" si="6"/>
        <v>1.2666666667477333</v>
      </c>
      <c r="N95" t="s">
        <v>240</v>
      </c>
      <c r="O95" s="39">
        <v>10.8</v>
      </c>
      <c r="P95" s="38">
        <v>0</v>
      </c>
      <c r="Q95" s="39">
        <v>0</v>
      </c>
      <c r="S95">
        <f t="shared" si="7"/>
        <v>120</v>
      </c>
      <c r="T95" t="s">
        <v>211</v>
      </c>
      <c r="U95" t="s">
        <v>211</v>
      </c>
    </row>
    <row r="96" spans="1:21" x14ac:dyDescent="0.3">
      <c r="A96" s="1">
        <f t="shared" si="8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9"/>
        <v>8</v>
      </c>
      <c r="L96" s="23">
        <v>1.3078703703703705E-3</v>
      </c>
      <c r="M96" s="32">
        <f t="shared" si="6"/>
        <v>1.8833333334538669</v>
      </c>
      <c r="N96" t="s">
        <v>240</v>
      </c>
      <c r="O96" s="39">
        <v>10.8</v>
      </c>
      <c r="P96" s="38">
        <v>0</v>
      </c>
      <c r="Q96" s="39">
        <v>0</v>
      </c>
      <c r="S96">
        <f t="shared" si="7"/>
        <v>110</v>
      </c>
      <c r="T96" t="s">
        <v>211</v>
      </c>
      <c r="U96" t="s">
        <v>211</v>
      </c>
    </row>
    <row r="97" spans="1:21" x14ac:dyDescent="0.3">
      <c r="A97" s="1">
        <f t="shared" si="8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9"/>
        <v>2</v>
      </c>
      <c r="L97" s="23">
        <v>1.1226851851851851E-3</v>
      </c>
      <c r="M97" s="32">
        <f t="shared" si="6"/>
        <v>1.6166666667701333</v>
      </c>
      <c r="N97" t="s">
        <v>240</v>
      </c>
      <c r="O97" s="39">
        <v>10.8</v>
      </c>
      <c r="P97" s="38">
        <v>0</v>
      </c>
      <c r="Q97" s="39">
        <v>0</v>
      </c>
      <c r="S97">
        <f t="shared" si="7"/>
        <v>120</v>
      </c>
      <c r="T97" t="s">
        <v>211</v>
      </c>
      <c r="U97" t="s">
        <v>211</v>
      </c>
    </row>
    <row r="98" spans="1:21" x14ac:dyDescent="0.3">
      <c r="A98" s="1">
        <f t="shared" si="8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9"/>
        <v>2</v>
      </c>
      <c r="L98" s="23">
        <v>9.7222222222222209E-4</v>
      </c>
      <c r="M98" s="32">
        <f t="shared" si="6"/>
        <v>1.4000000000895998</v>
      </c>
      <c r="N98" t="s">
        <v>240</v>
      </c>
      <c r="O98" s="39">
        <v>10.8</v>
      </c>
      <c r="P98" s="38">
        <v>0</v>
      </c>
      <c r="Q98" s="39">
        <v>0</v>
      </c>
      <c r="S98">
        <f t="shared" si="7"/>
        <v>120</v>
      </c>
      <c r="T98" t="s">
        <v>211</v>
      </c>
      <c r="U98" t="s">
        <v>211</v>
      </c>
    </row>
    <row r="99" spans="1:21" x14ac:dyDescent="0.3">
      <c r="A99" s="1">
        <f t="shared" si="8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9"/>
        <v>2</v>
      </c>
      <c r="L99" s="23">
        <v>1.5624999999999999E-3</v>
      </c>
      <c r="M99" s="32">
        <f t="shared" si="6"/>
        <v>2.2500000001439999</v>
      </c>
      <c r="N99" t="s">
        <v>240</v>
      </c>
      <c r="O99" s="39">
        <v>17.8</v>
      </c>
      <c r="P99" s="38">
        <v>0</v>
      </c>
      <c r="Q99" s="39">
        <v>2.9</v>
      </c>
      <c r="R99" s="39">
        <v>230.1</v>
      </c>
      <c r="S99">
        <f t="shared" si="7"/>
        <v>9.9000000000000057</v>
      </c>
      <c r="T99" t="s">
        <v>210</v>
      </c>
      <c r="U99" t="s">
        <v>237</v>
      </c>
    </row>
    <row r="100" spans="1:21" x14ac:dyDescent="0.3">
      <c r="A100" s="1">
        <f t="shared" si="8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9"/>
        <v>2</v>
      </c>
      <c r="L100" s="23">
        <v>5.0925925925925921E-3</v>
      </c>
      <c r="M100" s="32">
        <f t="shared" si="6"/>
        <v>7.3333333338026661</v>
      </c>
      <c r="N100" t="s">
        <v>240</v>
      </c>
      <c r="O100" s="39">
        <v>17.8</v>
      </c>
      <c r="P100" s="38">
        <v>0</v>
      </c>
      <c r="Q100" s="39">
        <v>2.9</v>
      </c>
      <c r="R100" s="39">
        <v>230.1</v>
      </c>
      <c r="S100">
        <f t="shared" si="7"/>
        <v>9.9000000000000057</v>
      </c>
      <c r="T100" t="s">
        <v>210</v>
      </c>
      <c r="U100" t="s">
        <v>237</v>
      </c>
    </row>
    <row r="101" spans="1:21" x14ac:dyDescent="0.3">
      <c r="A101" s="1">
        <f t="shared" si="8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9"/>
        <v>28</v>
      </c>
      <c r="L101" s="23">
        <v>1.5624999999999999E-3</v>
      </c>
      <c r="M101" s="32">
        <f t="shared" si="6"/>
        <v>2.2500000001439999</v>
      </c>
      <c r="N101" t="s">
        <v>240</v>
      </c>
      <c r="O101" s="39">
        <v>18.7</v>
      </c>
      <c r="P101" s="38">
        <v>0</v>
      </c>
      <c r="Q101" s="39">
        <v>2.6</v>
      </c>
      <c r="R101" s="39">
        <v>186</v>
      </c>
      <c r="S101">
        <f t="shared" si="7"/>
        <v>94</v>
      </c>
      <c r="T101" t="s">
        <v>211</v>
      </c>
      <c r="U101" t="s">
        <v>211</v>
      </c>
    </row>
    <row r="102" spans="1:21" x14ac:dyDescent="0.3">
      <c r="A102" s="1">
        <f t="shared" si="8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9"/>
        <v>68</v>
      </c>
      <c r="L102" s="23">
        <v>1.7708333333333332E-3</v>
      </c>
      <c r="M102" s="32">
        <f t="shared" si="6"/>
        <v>2.5500000001631999</v>
      </c>
      <c r="N102" t="s">
        <v>240</v>
      </c>
      <c r="O102" s="39">
        <v>18.7</v>
      </c>
      <c r="P102" s="38">
        <v>0</v>
      </c>
      <c r="Q102" s="39">
        <v>2.6</v>
      </c>
      <c r="R102" s="39">
        <v>186</v>
      </c>
      <c r="S102">
        <f t="shared" si="7"/>
        <v>134</v>
      </c>
      <c r="T102" t="s">
        <v>211</v>
      </c>
      <c r="U102" t="s">
        <v>211</v>
      </c>
    </row>
    <row r="103" spans="1:21" x14ac:dyDescent="0.3">
      <c r="A103" s="1">
        <f t="shared" si="8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9"/>
        <v>28</v>
      </c>
      <c r="L103" s="23">
        <v>2.8819444444444444E-3</v>
      </c>
      <c r="M103" s="32">
        <f t="shared" si="6"/>
        <v>4.1500000002656003</v>
      </c>
      <c r="N103" t="s">
        <v>240</v>
      </c>
      <c r="O103" s="39">
        <v>18.7</v>
      </c>
      <c r="P103" s="38">
        <v>0</v>
      </c>
      <c r="Q103" s="39">
        <v>2.6</v>
      </c>
      <c r="R103" s="39">
        <v>186</v>
      </c>
      <c r="S103">
        <f t="shared" si="7"/>
        <v>94</v>
      </c>
      <c r="T103" t="s">
        <v>211</v>
      </c>
      <c r="U103" t="s">
        <v>211</v>
      </c>
    </row>
    <row r="104" spans="1:21" x14ac:dyDescent="0.3">
      <c r="A104" s="1">
        <f t="shared" si="8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9"/>
        <v>28</v>
      </c>
      <c r="L104" s="23">
        <v>2.2337962962962967E-3</v>
      </c>
      <c r="M104" s="32">
        <f t="shared" si="6"/>
        <v>3.2166666668725341</v>
      </c>
      <c r="N104" t="s">
        <v>240</v>
      </c>
      <c r="O104" s="39">
        <v>18.7</v>
      </c>
      <c r="P104" s="38">
        <v>0</v>
      </c>
      <c r="Q104" s="39">
        <v>2.6</v>
      </c>
      <c r="R104" s="39">
        <v>186</v>
      </c>
      <c r="S104">
        <f t="shared" si="7"/>
        <v>94</v>
      </c>
      <c r="T104" t="s">
        <v>211</v>
      </c>
      <c r="U104" t="s">
        <v>211</v>
      </c>
    </row>
    <row r="105" spans="1:21" x14ac:dyDescent="0.3">
      <c r="A105" s="1">
        <f t="shared" si="8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9"/>
        <v>28</v>
      </c>
      <c r="L105" s="23">
        <v>4.3518518518518515E-3</v>
      </c>
      <c r="M105" s="32">
        <f t="shared" si="6"/>
        <v>6.2666666670677333</v>
      </c>
      <c r="N105" t="s">
        <v>240</v>
      </c>
      <c r="O105" s="39">
        <v>18.7</v>
      </c>
      <c r="P105" s="38">
        <v>0</v>
      </c>
      <c r="Q105" s="39">
        <v>2.6</v>
      </c>
      <c r="R105" s="39">
        <v>186</v>
      </c>
      <c r="S105">
        <f t="shared" si="7"/>
        <v>94</v>
      </c>
      <c r="T105" t="s">
        <v>211</v>
      </c>
      <c r="U105" t="s">
        <v>211</v>
      </c>
    </row>
    <row r="106" spans="1:21" x14ac:dyDescent="0.3">
      <c r="A106" s="1">
        <f t="shared" si="8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9"/>
        <v>28</v>
      </c>
      <c r="L106" s="23">
        <v>5.7870370370370376E-3</v>
      </c>
      <c r="M106" s="32">
        <f t="shared" si="6"/>
        <v>8.3333333338666673</v>
      </c>
      <c r="N106" t="s">
        <v>240</v>
      </c>
      <c r="O106" s="39">
        <v>18.100000000000001</v>
      </c>
      <c r="P106" s="38">
        <v>0</v>
      </c>
      <c r="Q106" s="39">
        <v>1.8</v>
      </c>
      <c r="R106" s="39">
        <v>152.19999999999999</v>
      </c>
      <c r="S106">
        <f t="shared" si="7"/>
        <v>127.80000000000001</v>
      </c>
      <c r="T106" t="s">
        <v>211</v>
      </c>
      <c r="U106" t="s">
        <v>211</v>
      </c>
    </row>
    <row r="107" spans="1:21" x14ac:dyDescent="0.3">
      <c r="A107" s="1">
        <f t="shared" si="8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9"/>
        <v>28</v>
      </c>
      <c r="L107" s="23">
        <v>1.5740740740740741E-3</v>
      </c>
      <c r="M107" s="32">
        <f t="shared" si="6"/>
        <v>2.2666666668117332</v>
      </c>
      <c r="N107" t="s">
        <v>240</v>
      </c>
      <c r="O107" s="39">
        <v>18.100000000000001</v>
      </c>
      <c r="P107" s="38">
        <v>0</v>
      </c>
      <c r="Q107" s="39">
        <v>1.8</v>
      </c>
      <c r="R107" s="39">
        <v>152.19999999999999</v>
      </c>
      <c r="S107">
        <f t="shared" si="7"/>
        <v>127.80000000000001</v>
      </c>
      <c r="T107" t="s">
        <v>211</v>
      </c>
      <c r="U107" t="s">
        <v>211</v>
      </c>
    </row>
    <row r="108" spans="1:21" x14ac:dyDescent="0.3">
      <c r="A108" s="1">
        <f t="shared" si="8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9"/>
        <v>28</v>
      </c>
      <c r="L108" s="23">
        <v>2.0254629629629629E-3</v>
      </c>
      <c r="M108" s="32">
        <f t="shared" si="6"/>
        <v>2.9166666668533332</v>
      </c>
      <c r="N108" t="s">
        <v>240</v>
      </c>
      <c r="O108" s="39">
        <v>18.100000000000001</v>
      </c>
      <c r="P108" s="38">
        <v>0</v>
      </c>
      <c r="Q108" s="39">
        <v>1.8</v>
      </c>
      <c r="R108" s="39">
        <v>152.19999999999999</v>
      </c>
      <c r="S108">
        <f t="shared" si="7"/>
        <v>127.80000000000001</v>
      </c>
      <c r="T108" t="s">
        <v>211</v>
      </c>
      <c r="U108" t="s">
        <v>211</v>
      </c>
    </row>
    <row r="109" spans="1:21" x14ac:dyDescent="0.3">
      <c r="A109" s="1">
        <f t="shared" si="8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9"/>
        <v>44.399999999999977</v>
      </c>
      <c r="L109" s="23">
        <v>2.0833333333333333E-3</v>
      </c>
      <c r="M109" s="32">
        <f t="shared" si="6"/>
        <v>3.0000000001920002</v>
      </c>
      <c r="N109" t="s">
        <v>240</v>
      </c>
      <c r="O109" s="39">
        <v>22.7</v>
      </c>
      <c r="P109" s="38">
        <f>1-58/60</f>
        <v>3.3333333333333326E-2</v>
      </c>
      <c r="Q109" s="39">
        <v>5</v>
      </c>
      <c r="R109" s="39">
        <v>59.9</v>
      </c>
      <c r="S109">
        <f t="shared" si="7"/>
        <v>15.100000000000001</v>
      </c>
      <c r="T109" t="s">
        <v>210</v>
      </c>
      <c r="U109" t="s">
        <v>237</v>
      </c>
    </row>
    <row r="110" spans="1:21" x14ac:dyDescent="0.3">
      <c r="A110" s="1">
        <f t="shared" si="8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9"/>
        <v>14</v>
      </c>
      <c r="L110" s="23">
        <v>1.0416666666666667E-3</v>
      </c>
      <c r="M110" s="32">
        <f t="shared" si="6"/>
        <v>1.5000000000960001</v>
      </c>
      <c r="N110" t="s">
        <v>240</v>
      </c>
      <c r="O110" s="39">
        <v>24.9</v>
      </c>
      <c r="P110" s="38">
        <v>0</v>
      </c>
      <c r="Q110" s="39">
        <v>4.8</v>
      </c>
      <c r="R110" s="39">
        <v>61.3</v>
      </c>
      <c r="S110">
        <f t="shared" si="7"/>
        <v>54.7</v>
      </c>
      <c r="T110" t="s">
        <v>211</v>
      </c>
      <c r="U110" t="s">
        <v>211</v>
      </c>
    </row>
    <row r="111" spans="1:21" x14ac:dyDescent="0.3">
      <c r="A111" s="1">
        <f t="shared" si="8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9"/>
        <v>0.80000000000001137</v>
      </c>
      <c r="L111" s="23">
        <v>2.7777777777777779E-3</v>
      </c>
      <c r="M111" s="32">
        <f t="shared" si="6"/>
        <v>4.0000000002560006</v>
      </c>
      <c r="N111" t="s">
        <v>240</v>
      </c>
      <c r="O111" s="39">
        <v>16.100000000000001</v>
      </c>
      <c r="P111" s="38">
        <v>1</v>
      </c>
      <c r="Q111" s="39">
        <v>1</v>
      </c>
      <c r="R111" s="39">
        <v>63.5</v>
      </c>
      <c r="S111">
        <f t="shared" si="7"/>
        <v>176.5</v>
      </c>
      <c r="T111" t="s">
        <v>212</v>
      </c>
      <c r="U111" t="s">
        <v>237</v>
      </c>
    </row>
    <row r="112" spans="1:21" x14ac:dyDescent="0.3">
      <c r="A112" s="1">
        <f t="shared" si="8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9"/>
        <v>0.80000000000001137</v>
      </c>
      <c r="L112" s="23">
        <v>3.472222222222222E-3</v>
      </c>
      <c r="M112" s="32">
        <f t="shared" si="6"/>
        <v>5.00000000032</v>
      </c>
      <c r="N112" t="s">
        <v>240</v>
      </c>
      <c r="O112" s="39">
        <v>15.6</v>
      </c>
      <c r="P112" s="38">
        <v>1</v>
      </c>
      <c r="Q112" s="39">
        <v>1.1000000000000001</v>
      </c>
      <c r="R112" s="39">
        <v>44.4</v>
      </c>
      <c r="S112">
        <f t="shared" si="7"/>
        <v>164.4</v>
      </c>
      <c r="T112" t="s">
        <v>212</v>
      </c>
      <c r="U112" t="s">
        <v>237</v>
      </c>
    </row>
    <row r="113" spans="1:21" x14ac:dyDescent="0.3">
      <c r="A113" s="1">
        <f t="shared" si="8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6"/>
        <v>5.1666666669973331</v>
      </c>
      <c r="N113" t="s">
        <v>240</v>
      </c>
      <c r="O113" s="39">
        <v>18.899999999999999</v>
      </c>
      <c r="P113" s="38">
        <v>1</v>
      </c>
      <c r="Q113" s="39">
        <v>1.8</v>
      </c>
      <c r="R113" s="39">
        <v>131.6</v>
      </c>
      <c r="S113">
        <f t="shared" si="7"/>
        <v>131.6</v>
      </c>
      <c r="T113" t="s">
        <v>211</v>
      </c>
      <c r="U113" t="s">
        <v>211</v>
      </c>
    </row>
    <row r="114" spans="1:21" x14ac:dyDescent="0.3">
      <c r="A114" s="1">
        <f t="shared" si="8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6"/>
        <v>4.1666666669333337</v>
      </c>
      <c r="N114" t="s">
        <v>240</v>
      </c>
      <c r="O114" s="39">
        <v>21.9</v>
      </c>
      <c r="P114" s="38">
        <f>1-48/60</f>
        <v>0.19999999999999996</v>
      </c>
      <c r="Q114" s="39">
        <v>2.8</v>
      </c>
      <c r="R114" s="39">
        <v>87.3</v>
      </c>
      <c r="S114">
        <f t="shared" si="7"/>
        <v>142.69999999999999</v>
      </c>
      <c r="T114" t="s">
        <v>212</v>
      </c>
      <c r="U114" t="s">
        <v>237</v>
      </c>
    </row>
    <row r="115" spans="1:21" x14ac:dyDescent="0.3">
      <c r="A115" s="1">
        <f t="shared" si="8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6"/>
        <v>3.666666666901333</v>
      </c>
      <c r="N115" t="s">
        <v>240</v>
      </c>
      <c r="O115" s="39">
        <v>21.9</v>
      </c>
      <c r="P115" s="38">
        <f t="shared" ref="P115:P116" si="11">1-48/60</f>
        <v>0.19999999999999996</v>
      </c>
      <c r="Q115" s="39">
        <v>2.8</v>
      </c>
      <c r="R115" s="39">
        <v>87.3</v>
      </c>
      <c r="S115">
        <f t="shared" si="7"/>
        <v>142.69999999999999</v>
      </c>
      <c r="T115" t="s">
        <v>212</v>
      </c>
      <c r="U115" t="s">
        <v>237</v>
      </c>
    </row>
    <row r="116" spans="1:21" x14ac:dyDescent="0.3">
      <c r="A116" s="1">
        <f t="shared" si="8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6"/>
        <v>4.0000000002560006</v>
      </c>
      <c r="N116" t="s">
        <v>240</v>
      </c>
      <c r="O116" s="39">
        <v>21.9</v>
      </c>
      <c r="P116" s="38">
        <f t="shared" si="11"/>
        <v>0.19999999999999996</v>
      </c>
      <c r="Q116" s="39">
        <v>2.8</v>
      </c>
      <c r="R116" s="39">
        <v>87.3</v>
      </c>
      <c r="S116">
        <f t="shared" si="7"/>
        <v>142.69999999999999</v>
      </c>
      <c r="T116" t="s">
        <v>212</v>
      </c>
      <c r="U116" t="s">
        <v>237</v>
      </c>
    </row>
    <row r="117" spans="1:21" x14ac:dyDescent="0.3">
      <c r="A117" s="1">
        <f t="shared" si="8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6"/>
        <v>6.416666667077334</v>
      </c>
      <c r="N117" t="s">
        <v>240</v>
      </c>
      <c r="O117" s="39">
        <v>21.8</v>
      </c>
      <c r="P117" s="38">
        <f>1-57/60</f>
        <v>5.0000000000000044E-2</v>
      </c>
      <c r="Q117" s="39">
        <v>3</v>
      </c>
      <c r="R117" s="39">
        <v>74.2</v>
      </c>
      <c r="S117">
        <f t="shared" si="7"/>
        <v>74.2</v>
      </c>
      <c r="T117" t="s">
        <v>211</v>
      </c>
      <c r="U117" t="s">
        <v>211</v>
      </c>
    </row>
    <row r="118" spans="1:21" x14ac:dyDescent="0.3">
      <c r="A118" s="1">
        <f t="shared" si="8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6"/>
        <v>4.5000000002879998</v>
      </c>
      <c r="N118" t="s">
        <v>240</v>
      </c>
      <c r="O118" s="39">
        <v>21.8</v>
      </c>
      <c r="P118" s="38">
        <f>1-57/60</f>
        <v>5.0000000000000044E-2</v>
      </c>
      <c r="Q118" s="39">
        <v>3</v>
      </c>
      <c r="R118" s="39">
        <v>74.2</v>
      </c>
      <c r="S118">
        <f t="shared" si="7"/>
        <v>74.2</v>
      </c>
      <c r="T118" t="s">
        <v>211</v>
      </c>
      <c r="U118" t="s">
        <v>211</v>
      </c>
    </row>
    <row r="119" spans="1:21" x14ac:dyDescent="0.3">
      <c r="A119" s="1">
        <f t="shared" si="8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6"/>
        <v>4.3333333336106659</v>
      </c>
      <c r="N119" t="s">
        <v>240</v>
      </c>
      <c r="O119" s="39">
        <v>21.9</v>
      </c>
      <c r="P119" s="38">
        <f t="shared" ref="P119" si="12">1-48/60</f>
        <v>0.19999999999999996</v>
      </c>
      <c r="Q119" s="39">
        <v>2.8</v>
      </c>
      <c r="R119" s="39">
        <v>87.3</v>
      </c>
      <c r="S119">
        <f t="shared" si="7"/>
        <v>147.69999999999999</v>
      </c>
      <c r="T119" t="s">
        <v>212</v>
      </c>
      <c r="U119" t="s">
        <v>237</v>
      </c>
    </row>
    <row r="120" spans="1:21" x14ac:dyDescent="0.3">
      <c r="A120" s="1">
        <f t="shared" si="8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6"/>
        <v>4.833333333642666</v>
      </c>
      <c r="N120" t="s">
        <v>240</v>
      </c>
      <c r="O120" s="39">
        <v>21.8</v>
      </c>
      <c r="P120" s="38">
        <f>1-57/60</f>
        <v>5.0000000000000044E-2</v>
      </c>
      <c r="Q120" s="39">
        <v>3</v>
      </c>
      <c r="R120" s="39">
        <v>74.2</v>
      </c>
      <c r="S120">
        <f t="shared" si="7"/>
        <v>74.2</v>
      </c>
      <c r="T120" t="s">
        <v>211</v>
      </c>
      <c r="U120" t="s">
        <v>211</v>
      </c>
    </row>
    <row r="121" spans="1:21" x14ac:dyDescent="0.3">
      <c r="A121" s="1">
        <f t="shared" si="8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6"/>
        <v>2.50000000016</v>
      </c>
    </row>
    <row r="122" spans="1:21" x14ac:dyDescent="0.3">
      <c r="A122" s="1">
        <f t="shared" si="8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6"/>
        <v>3.0000000001920002</v>
      </c>
    </row>
    <row r="123" spans="1:21" x14ac:dyDescent="0.3">
      <c r="A123" s="1">
        <f t="shared" si="8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3">IF(ABS(I123-J123)&gt;180,360-ABS(I123-J123),ABS(I123-J123))</f>
        <v>18.400000000000006</v>
      </c>
    </row>
    <row r="124" spans="1:21" x14ac:dyDescent="0.3">
      <c r="A124" s="1">
        <f t="shared" si="8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3"/>
        <v>11.599999999999994</v>
      </c>
    </row>
    <row r="125" spans="1:21" x14ac:dyDescent="0.3">
      <c r="A125" s="1">
        <f t="shared" si="8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3"/>
        <v>16</v>
      </c>
    </row>
    <row r="126" spans="1:21" x14ac:dyDescent="0.3">
      <c r="A126" s="1">
        <f t="shared" si="8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3"/>
        <v>4.1999999999999886</v>
      </c>
    </row>
    <row r="127" spans="1:21" x14ac:dyDescent="0.3">
      <c r="A127" s="1">
        <f t="shared" si="8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3"/>
        <v>0.80000000000001137</v>
      </c>
    </row>
    <row r="128" spans="1:21" x14ac:dyDescent="0.3">
      <c r="A128" s="1">
        <f t="shared" si="8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3"/>
        <v>8</v>
      </c>
      <c r="L128" s="23">
        <v>9.8379629629629642E-4</v>
      </c>
      <c r="M128" s="32">
        <f t="shared" si="6"/>
        <v>1.4166666667573335</v>
      </c>
    </row>
    <row r="129" spans="1:21" x14ac:dyDescent="0.3">
      <c r="A129" s="1">
        <f t="shared" si="8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3"/>
        <v>56.199999999999989</v>
      </c>
      <c r="L129" s="23">
        <v>2.3726851851851851E-3</v>
      </c>
      <c r="M129" s="32">
        <f t="shared" si="6"/>
        <v>3.4166666668853334</v>
      </c>
      <c r="N129" t="s">
        <v>240</v>
      </c>
      <c r="O129" s="39">
        <v>16.8</v>
      </c>
      <c r="P129" s="38">
        <f>1-53/60</f>
        <v>0.1166666666666667</v>
      </c>
      <c r="Q129" s="39">
        <v>4.2</v>
      </c>
      <c r="R129" s="39">
        <v>327</v>
      </c>
      <c r="S129">
        <f t="shared" si="7"/>
        <v>173</v>
      </c>
      <c r="T129" t="s">
        <v>212</v>
      </c>
      <c r="U129" t="s">
        <v>237</v>
      </c>
    </row>
    <row r="130" spans="1:21" x14ac:dyDescent="0.3">
      <c r="A130" s="1">
        <f t="shared" si="8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3"/>
        <v>56.199999999999989</v>
      </c>
      <c r="L130" s="23">
        <v>1.3888888888888889E-3</v>
      </c>
      <c r="M130" s="32">
        <f t="shared" si="6"/>
        <v>2.0000000001280003</v>
      </c>
      <c r="N130" t="s">
        <v>240</v>
      </c>
      <c r="O130" s="39">
        <v>16.8</v>
      </c>
      <c r="P130" s="38">
        <f t="shared" ref="P130:P131" si="14">1-53/60</f>
        <v>0.1166666666666667</v>
      </c>
      <c r="Q130" s="39">
        <v>4.2</v>
      </c>
      <c r="R130" s="39">
        <v>327</v>
      </c>
      <c r="S130">
        <f t="shared" si="7"/>
        <v>173</v>
      </c>
      <c r="T130" t="s">
        <v>212</v>
      </c>
      <c r="U130" t="s">
        <v>237</v>
      </c>
    </row>
    <row r="131" spans="1:21" x14ac:dyDescent="0.3">
      <c r="A131" s="1">
        <f t="shared" si="8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3"/>
        <v>56.199999999999989</v>
      </c>
      <c r="L131" s="23">
        <v>2.2569444444444447E-3</v>
      </c>
      <c r="M131" s="32">
        <f t="shared" ref="M131:M139" si="15">L131/0.0006944444444</f>
        <v>3.2500000002080003</v>
      </c>
      <c r="N131" t="s">
        <v>240</v>
      </c>
      <c r="O131" s="39">
        <v>16.8</v>
      </c>
      <c r="P131" s="38">
        <f t="shared" si="14"/>
        <v>0.1166666666666667</v>
      </c>
      <c r="Q131" s="39">
        <v>4.2</v>
      </c>
      <c r="R131" s="39">
        <v>327</v>
      </c>
      <c r="S131">
        <f t="shared" ref="S131:S194" si="16">IF(ABS(J131-R131)&gt;180,360-ABS(J131-R131),ABS(J131-R131))</f>
        <v>173</v>
      </c>
      <c r="T131" t="s">
        <v>212</v>
      </c>
      <c r="U131" t="s">
        <v>237</v>
      </c>
    </row>
    <row r="132" spans="1:21" x14ac:dyDescent="0.3">
      <c r="A132" s="1">
        <f t="shared" ref="A132:A195" si="17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3"/>
        <v>13.800000000000011</v>
      </c>
      <c r="L132" s="23">
        <v>1.9675925925925928E-3</v>
      </c>
      <c r="M132" s="32">
        <f t="shared" si="15"/>
        <v>2.8333333335146671</v>
      </c>
      <c r="N132" t="s">
        <v>240</v>
      </c>
      <c r="O132" s="39">
        <v>11.7</v>
      </c>
      <c r="P132" s="38">
        <v>1</v>
      </c>
      <c r="Q132" s="39">
        <v>2.2999999999999998</v>
      </c>
      <c r="R132" s="39">
        <v>217.3</v>
      </c>
      <c r="S132">
        <f t="shared" si="16"/>
        <v>147.30000000000001</v>
      </c>
      <c r="T132" t="s">
        <v>212</v>
      </c>
      <c r="U132" t="s">
        <v>237</v>
      </c>
    </row>
    <row r="133" spans="1:21" x14ac:dyDescent="0.3">
      <c r="A133" s="1">
        <f t="shared" si="17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3"/>
        <v>13.800000000000011</v>
      </c>
      <c r="L133" s="23">
        <v>2.3148148148148151E-3</v>
      </c>
      <c r="M133" s="32">
        <f t="shared" si="15"/>
        <v>3.3333333335466673</v>
      </c>
      <c r="N133" t="s">
        <v>240</v>
      </c>
      <c r="O133" s="39">
        <v>11.7</v>
      </c>
      <c r="P133" s="38">
        <v>1</v>
      </c>
      <c r="Q133" s="39">
        <v>2.2999999999999998</v>
      </c>
      <c r="R133" s="39">
        <v>217.3</v>
      </c>
      <c r="S133">
        <f t="shared" si="16"/>
        <v>147.30000000000001</v>
      </c>
      <c r="T133" t="s">
        <v>212</v>
      </c>
      <c r="U133" t="s">
        <v>237</v>
      </c>
    </row>
    <row r="134" spans="1:21" x14ac:dyDescent="0.3">
      <c r="A134" s="1">
        <f t="shared" si="17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3"/>
        <v>13.800000000000011</v>
      </c>
      <c r="L134" s="23">
        <v>2.0833333333333333E-3</v>
      </c>
      <c r="M134" s="32">
        <f t="shared" si="15"/>
        <v>3.0000000001920002</v>
      </c>
      <c r="N134" t="s">
        <v>240</v>
      </c>
      <c r="O134" s="39">
        <v>11.7</v>
      </c>
      <c r="P134" s="38">
        <v>1</v>
      </c>
      <c r="Q134" s="39">
        <v>2.2999999999999998</v>
      </c>
      <c r="R134" s="39">
        <v>217.3</v>
      </c>
      <c r="S134">
        <f t="shared" si="16"/>
        <v>147.30000000000001</v>
      </c>
      <c r="T134" t="s">
        <v>212</v>
      </c>
      <c r="U134" t="s">
        <v>237</v>
      </c>
    </row>
    <row r="135" spans="1:21" x14ac:dyDescent="0.3">
      <c r="A135" s="1">
        <f t="shared" si="17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3"/>
        <v>7</v>
      </c>
      <c r="L135" s="23">
        <v>1.3888888888888889E-3</v>
      </c>
      <c r="M135" s="32">
        <f t="shared" si="15"/>
        <v>2.0000000001280003</v>
      </c>
      <c r="N135" t="s">
        <v>244</v>
      </c>
      <c r="O135" s="39">
        <v>25.4</v>
      </c>
      <c r="P135" s="38">
        <f>1-52/60</f>
        <v>0.1333333333333333</v>
      </c>
      <c r="Q135" s="39">
        <v>5</v>
      </c>
      <c r="R135" s="39">
        <v>40</v>
      </c>
      <c r="S135">
        <f t="shared" si="16"/>
        <v>80</v>
      </c>
      <c r="T135" t="s">
        <v>211</v>
      </c>
      <c r="U135" t="s">
        <v>211</v>
      </c>
    </row>
    <row r="136" spans="1:21" x14ac:dyDescent="0.3">
      <c r="A136" s="1">
        <f t="shared" si="17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3"/>
        <v>6.2000000000000455</v>
      </c>
      <c r="L136" s="23">
        <v>4.8611111111111112E-3</v>
      </c>
      <c r="M136" s="32">
        <f t="shared" si="15"/>
        <v>7.0000000004479999</v>
      </c>
      <c r="N136" t="s">
        <v>244</v>
      </c>
      <c r="O136" s="39">
        <v>28.4</v>
      </c>
      <c r="P136" s="38">
        <v>0</v>
      </c>
      <c r="Q136" s="39">
        <v>2.2999999999999998</v>
      </c>
      <c r="R136" s="39">
        <v>95.5</v>
      </c>
      <c r="S136">
        <f t="shared" si="16"/>
        <v>76.5</v>
      </c>
      <c r="T136" t="s">
        <v>211</v>
      </c>
      <c r="U136" t="s">
        <v>211</v>
      </c>
    </row>
    <row r="137" spans="1:21" x14ac:dyDescent="0.3">
      <c r="A137" s="1">
        <f t="shared" si="17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3"/>
        <v>11.699999999999989</v>
      </c>
      <c r="L137" s="23">
        <v>2.8703703703703708E-3</v>
      </c>
      <c r="M137" s="32">
        <f t="shared" si="15"/>
        <v>4.133333333597867</v>
      </c>
      <c r="N137" t="s">
        <v>240</v>
      </c>
      <c r="O137" s="39">
        <v>15.9</v>
      </c>
      <c r="P137" s="38">
        <f>1-36/60</f>
        <v>0.4</v>
      </c>
      <c r="Q137" s="39">
        <v>2.2000000000000002</v>
      </c>
      <c r="R137" s="39">
        <v>51.5</v>
      </c>
      <c r="S137">
        <f t="shared" si="16"/>
        <v>83.5</v>
      </c>
      <c r="T137" t="s">
        <v>211</v>
      </c>
      <c r="U137" t="s">
        <v>211</v>
      </c>
    </row>
    <row r="138" spans="1:21" x14ac:dyDescent="0.3">
      <c r="A138" s="1">
        <f t="shared" si="17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3"/>
        <v>11.699999999999989</v>
      </c>
      <c r="L138" s="23">
        <v>3.9236111111111112E-3</v>
      </c>
      <c r="M138" s="32">
        <f t="shared" si="15"/>
        <v>5.6500000003616</v>
      </c>
      <c r="N138" t="s">
        <v>240</v>
      </c>
      <c r="O138" s="39">
        <v>17.399999999999999</v>
      </c>
      <c r="P138" s="38">
        <f>1-58/60</f>
        <v>3.3333333333333326E-2</v>
      </c>
      <c r="Q138" s="39">
        <v>2.1</v>
      </c>
      <c r="R138" s="39">
        <v>91</v>
      </c>
      <c r="S138">
        <f t="shared" si="16"/>
        <v>44</v>
      </c>
      <c r="T138" t="s">
        <v>210</v>
      </c>
      <c r="U138" t="s">
        <v>237</v>
      </c>
    </row>
    <row r="139" spans="1:21" x14ac:dyDescent="0.3">
      <c r="A139" s="1">
        <f t="shared" si="17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3"/>
        <v>11.699999999999989</v>
      </c>
      <c r="L139" s="23">
        <v>3.2870370370370367E-3</v>
      </c>
      <c r="M139" s="32">
        <f t="shared" si="15"/>
        <v>4.7333333336362662</v>
      </c>
      <c r="N139" t="s">
        <v>240</v>
      </c>
      <c r="O139" s="39">
        <v>17.399999999999999</v>
      </c>
      <c r="P139" s="38">
        <f>1-58/60</f>
        <v>3.3333333333333326E-2</v>
      </c>
      <c r="Q139" s="39">
        <v>2.1</v>
      </c>
      <c r="R139" s="39">
        <v>91</v>
      </c>
      <c r="S139">
        <f t="shared" si="16"/>
        <v>44</v>
      </c>
      <c r="T139" t="s">
        <v>210</v>
      </c>
      <c r="U139" t="s">
        <v>237</v>
      </c>
    </row>
    <row r="140" spans="1:21" x14ac:dyDescent="0.3">
      <c r="A140" s="1">
        <f t="shared" si="17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1" x14ac:dyDescent="0.3">
      <c r="A141" s="1">
        <f t="shared" si="17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18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39">
        <v>15.8</v>
      </c>
      <c r="P141" s="38">
        <f>1-41/60</f>
        <v>0.31666666666666665</v>
      </c>
      <c r="Q141" s="39">
        <v>1.2</v>
      </c>
      <c r="R141" s="39">
        <v>4.2</v>
      </c>
      <c r="S141">
        <f t="shared" si="16"/>
        <v>45.8</v>
      </c>
      <c r="T141" t="s">
        <v>211</v>
      </c>
      <c r="U141" t="s">
        <v>211</v>
      </c>
    </row>
    <row r="142" spans="1:21" x14ac:dyDescent="0.3">
      <c r="A142" s="1">
        <f t="shared" si="17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8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39">
        <v>12.3</v>
      </c>
      <c r="P142" s="38">
        <f>1-9/60</f>
        <v>0.85</v>
      </c>
      <c r="Q142" s="39">
        <v>0</v>
      </c>
      <c r="S142">
        <f t="shared" si="16"/>
        <v>50</v>
      </c>
      <c r="T142" t="s">
        <v>211</v>
      </c>
      <c r="U142" t="s">
        <v>211</v>
      </c>
    </row>
    <row r="143" spans="1:21" x14ac:dyDescent="0.3">
      <c r="A143" s="1">
        <f t="shared" si="17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8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39">
        <v>12.3</v>
      </c>
      <c r="P143" s="38">
        <f t="shared" ref="P143:P144" si="19">1-9/60</f>
        <v>0.85</v>
      </c>
      <c r="Q143" s="39">
        <v>0</v>
      </c>
      <c r="S143">
        <f t="shared" si="16"/>
        <v>50</v>
      </c>
      <c r="T143" t="s">
        <v>211</v>
      </c>
      <c r="U143" t="s">
        <v>211</v>
      </c>
    </row>
    <row r="144" spans="1:21" x14ac:dyDescent="0.3">
      <c r="A144" s="1">
        <f t="shared" si="17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8"/>
        <v>15.800000000000011</v>
      </c>
      <c r="L144" s="23">
        <v>2.3148148148148151E-3</v>
      </c>
      <c r="M144" s="32">
        <f t="shared" ref="M144:M207" si="20">L144/0.0006944444444</f>
        <v>3.3333333335466673</v>
      </c>
      <c r="N144" t="s">
        <v>240</v>
      </c>
      <c r="O144" s="39">
        <v>12.3</v>
      </c>
      <c r="P144" s="38">
        <f t="shared" si="19"/>
        <v>0.85</v>
      </c>
      <c r="Q144" s="39">
        <v>0</v>
      </c>
      <c r="S144">
        <f t="shared" si="16"/>
        <v>50</v>
      </c>
      <c r="T144" t="s">
        <v>211</v>
      </c>
      <c r="U144" t="s">
        <v>211</v>
      </c>
    </row>
    <row r="145" spans="1:21" x14ac:dyDescent="0.3">
      <c r="A145" s="1">
        <f t="shared" si="17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8"/>
        <v>4</v>
      </c>
      <c r="L145" s="23">
        <v>1.4467592592592594E-3</v>
      </c>
      <c r="M145" s="32">
        <f t="shared" si="20"/>
        <v>2.0833333334666668</v>
      </c>
      <c r="N145" t="s">
        <v>240</v>
      </c>
      <c r="O145" s="39">
        <v>16.7</v>
      </c>
      <c r="P145" s="38">
        <f>1-57/60</f>
        <v>5.0000000000000044E-2</v>
      </c>
      <c r="Q145" s="39">
        <v>3.2</v>
      </c>
      <c r="R145" s="39">
        <v>259.2</v>
      </c>
      <c r="S145">
        <f t="shared" si="16"/>
        <v>159.19999999999999</v>
      </c>
      <c r="T145" t="s">
        <v>212</v>
      </c>
      <c r="U145" t="s">
        <v>237</v>
      </c>
    </row>
    <row r="146" spans="1:21" x14ac:dyDescent="0.3">
      <c r="A146" s="1">
        <f t="shared" si="17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8"/>
        <v>4</v>
      </c>
      <c r="L146" s="23">
        <v>1.7476851851851852E-3</v>
      </c>
      <c r="M146" s="32">
        <f t="shared" si="20"/>
        <v>2.5166666668277333</v>
      </c>
      <c r="N146" t="s">
        <v>240</v>
      </c>
      <c r="O146" s="39">
        <v>16.7</v>
      </c>
      <c r="P146" s="38">
        <f t="shared" ref="P146:P149" si="21">1-57/60</f>
        <v>5.0000000000000044E-2</v>
      </c>
      <c r="Q146" s="39">
        <v>3.2</v>
      </c>
      <c r="R146" s="39">
        <v>259.2</v>
      </c>
      <c r="S146">
        <f t="shared" si="16"/>
        <v>159.19999999999999</v>
      </c>
      <c r="T146" t="s">
        <v>212</v>
      </c>
      <c r="U146" t="s">
        <v>237</v>
      </c>
    </row>
    <row r="147" spans="1:21" x14ac:dyDescent="0.3">
      <c r="A147" s="1">
        <f t="shared" si="17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8"/>
        <v>4</v>
      </c>
      <c r="L147" s="23">
        <v>1.5162037037037036E-3</v>
      </c>
      <c r="M147" s="32">
        <f t="shared" si="20"/>
        <v>2.1833333334730667</v>
      </c>
      <c r="N147" t="s">
        <v>240</v>
      </c>
      <c r="O147" s="39">
        <v>16.7</v>
      </c>
      <c r="P147" s="38">
        <f t="shared" si="21"/>
        <v>5.0000000000000044E-2</v>
      </c>
      <c r="Q147" s="39">
        <v>3.2</v>
      </c>
      <c r="R147" s="39">
        <v>259.2</v>
      </c>
      <c r="S147">
        <f t="shared" si="16"/>
        <v>159.19999999999999</v>
      </c>
      <c r="T147" t="s">
        <v>212</v>
      </c>
      <c r="U147" t="s">
        <v>237</v>
      </c>
    </row>
    <row r="148" spans="1:21" x14ac:dyDescent="0.3">
      <c r="A148" s="1">
        <f t="shared" si="17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8"/>
        <v>4</v>
      </c>
      <c r="L148" s="23">
        <v>2.3611111111111111E-3</v>
      </c>
      <c r="M148" s="32">
        <f t="shared" si="20"/>
        <v>3.4000000002176001</v>
      </c>
      <c r="N148" t="s">
        <v>240</v>
      </c>
      <c r="O148" s="39">
        <v>16.7</v>
      </c>
      <c r="P148" s="38">
        <f t="shared" si="21"/>
        <v>5.0000000000000044E-2</v>
      </c>
      <c r="Q148" s="39">
        <v>3.2</v>
      </c>
      <c r="R148" s="39">
        <v>259.2</v>
      </c>
      <c r="S148">
        <f t="shared" si="16"/>
        <v>159.19999999999999</v>
      </c>
      <c r="T148" t="s">
        <v>212</v>
      </c>
      <c r="U148" t="s">
        <v>237</v>
      </c>
    </row>
    <row r="149" spans="1:21" x14ac:dyDescent="0.3">
      <c r="A149" s="1">
        <f t="shared" si="17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8"/>
        <v>4</v>
      </c>
      <c r="L149" s="23">
        <v>1.2731481481481483E-3</v>
      </c>
      <c r="M149" s="32">
        <f t="shared" si="20"/>
        <v>1.8333333334506667</v>
      </c>
      <c r="N149" t="s">
        <v>240</v>
      </c>
      <c r="O149" s="39">
        <v>16.7</v>
      </c>
      <c r="P149" s="38">
        <f t="shared" si="21"/>
        <v>5.0000000000000044E-2</v>
      </c>
      <c r="Q149" s="39">
        <v>3.2</v>
      </c>
      <c r="R149" s="39">
        <v>259.2</v>
      </c>
      <c r="S149">
        <f t="shared" si="16"/>
        <v>159.19999999999999</v>
      </c>
      <c r="T149" t="s">
        <v>212</v>
      </c>
      <c r="U149" t="s">
        <v>237</v>
      </c>
    </row>
    <row r="150" spans="1:21" x14ac:dyDescent="0.3">
      <c r="A150" s="1">
        <f t="shared" si="17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8"/>
        <v>4</v>
      </c>
      <c r="L150" s="23">
        <v>1.8055555555555557E-3</v>
      </c>
      <c r="M150" s="32">
        <f t="shared" si="20"/>
        <v>2.6000000001664003</v>
      </c>
      <c r="N150" t="s">
        <v>240</v>
      </c>
      <c r="O150" s="39">
        <v>17.3</v>
      </c>
      <c r="P150" s="38">
        <f>1-54/60</f>
        <v>9.9999999999999978E-2</v>
      </c>
      <c r="Q150" s="39">
        <v>3</v>
      </c>
      <c r="R150" s="39">
        <v>263.10000000000002</v>
      </c>
      <c r="S150">
        <f t="shared" si="16"/>
        <v>163.10000000000002</v>
      </c>
      <c r="T150" t="s">
        <v>212</v>
      </c>
      <c r="U150" t="s">
        <v>237</v>
      </c>
    </row>
    <row r="151" spans="1:21" x14ac:dyDescent="0.3">
      <c r="A151" s="1">
        <f t="shared" si="17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8"/>
        <v>8</v>
      </c>
      <c r="L151" s="23">
        <v>2.4537037037037036E-3</v>
      </c>
      <c r="M151" s="32">
        <f t="shared" si="20"/>
        <v>3.5333333335594665</v>
      </c>
      <c r="N151" t="s">
        <v>240</v>
      </c>
      <c r="O151" s="39">
        <v>17.2</v>
      </c>
      <c r="P151" s="38">
        <f>1-55/60</f>
        <v>8.333333333333337E-2</v>
      </c>
      <c r="Q151" s="39">
        <v>5.3</v>
      </c>
      <c r="R151" s="39">
        <v>288.2</v>
      </c>
      <c r="S151">
        <f t="shared" si="16"/>
        <v>66.800000000000011</v>
      </c>
      <c r="T151" t="s">
        <v>211</v>
      </c>
      <c r="U151" t="s">
        <v>211</v>
      </c>
    </row>
    <row r="152" spans="1:21" x14ac:dyDescent="0.3">
      <c r="A152" s="1">
        <f t="shared" si="17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8"/>
        <v>17</v>
      </c>
      <c r="N152" t="s">
        <v>240</v>
      </c>
      <c r="O152" s="39">
        <v>17.2</v>
      </c>
      <c r="P152" s="38">
        <f t="shared" ref="P152:P153" si="22">1-55/60</f>
        <v>8.333333333333337E-2</v>
      </c>
      <c r="Q152" s="39">
        <v>5.3</v>
      </c>
      <c r="R152" s="39">
        <v>288.2</v>
      </c>
      <c r="S152">
        <f t="shared" si="16"/>
        <v>113.19999999999999</v>
      </c>
      <c r="T152" t="s">
        <v>211</v>
      </c>
      <c r="U152" t="s">
        <v>211</v>
      </c>
    </row>
    <row r="153" spans="1:21" x14ac:dyDescent="0.3">
      <c r="A153" s="1">
        <f t="shared" si="17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8"/>
        <v>38</v>
      </c>
      <c r="N153" t="s">
        <v>240</v>
      </c>
      <c r="O153" s="39">
        <v>17.2</v>
      </c>
      <c r="P153" s="38">
        <f t="shared" si="22"/>
        <v>8.333333333333337E-2</v>
      </c>
      <c r="Q153" s="39">
        <v>5.3</v>
      </c>
      <c r="R153" s="39">
        <v>288.2</v>
      </c>
      <c r="S153">
        <f t="shared" si="16"/>
        <v>168.2</v>
      </c>
      <c r="T153" t="s">
        <v>212</v>
      </c>
      <c r="U153" t="s">
        <v>237</v>
      </c>
    </row>
    <row r="154" spans="1:21" x14ac:dyDescent="0.3">
      <c r="A154" s="1">
        <f t="shared" si="17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8"/>
        <v>9</v>
      </c>
      <c r="L154" s="23">
        <v>1.7245370370370372E-3</v>
      </c>
      <c r="M154" s="32">
        <f t="shared" si="20"/>
        <v>2.4833333334922671</v>
      </c>
      <c r="N154" t="s">
        <v>240</v>
      </c>
      <c r="O154" s="39">
        <v>17.7</v>
      </c>
      <c r="P154" s="38">
        <v>1</v>
      </c>
      <c r="Q154" s="39">
        <v>5.8</v>
      </c>
      <c r="R154" s="39">
        <v>224.6</v>
      </c>
      <c r="S154">
        <f t="shared" si="16"/>
        <v>130.4</v>
      </c>
      <c r="T154" t="s">
        <v>211</v>
      </c>
      <c r="U154" t="s">
        <v>211</v>
      </c>
    </row>
    <row r="155" spans="1:21" x14ac:dyDescent="0.3">
      <c r="A155" s="1">
        <f t="shared" si="17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8"/>
        <v>8</v>
      </c>
      <c r="N155" t="s">
        <v>240</v>
      </c>
      <c r="O155" s="39">
        <v>17.3</v>
      </c>
      <c r="P155" s="38">
        <f>1-54/60</f>
        <v>9.9999999999999978E-2</v>
      </c>
      <c r="Q155" s="39">
        <v>3</v>
      </c>
      <c r="R155" s="39">
        <v>263.10000000000002</v>
      </c>
      <c r="S155">
        <f t="shared" si="16"/>
        <v>33.100000000000023</v>
      </c>
      <c r="T155" t="s">
        <v>210</v>
      </c>
      <c r="U155" t="s">
        <v>237</v>
      </c>
    </row>
    <row r="156" spans="1:21" x14ac:dyDescent="0.3">
      <c r="A156" s="1">
        <f t="shared" si="17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8"/>
        <v>15.800000000000011</v>
      </c>
      <c r="L156" s="23">
        <v>4.7453703703703703E-3</v>
      </c>
      <c r="M156" s="32">
        <f t="shared" si="20"/>
        <v>6.8333333337706668</v>
      </c>
      <c r="N156" t="s">
        <v>240</v>
      </c>
      <c r="O156" s="39">
        <v>15.3</v>
      </c>
      <c r="P156" s="38">
        <f>1-16/60</f>
        <v>0.73333333333333339</v>
      </c>
      <c r="Q156" s="39">
        <v>4</v>
      </c>
      <c r="R156" s="39">
        <v>298.5</v>
      </c>
      <c r="S156">
        <f t="shared" si="16"/>
        <v>111.5</v>
      </c>
      <c r="T156" t="s">
        <v>211</v>
      </c>
      <c r="U156" t="s">
        <v>211</v>
      </c>
    </row>
    <row r="157" spans="1:21" x14ac:dyDescent="0.3">
      <c r="A157" s="1">
        <f t="shared" si="17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8"/>
        <v>15.800000000000011</v>
      </c>
      <c r="L157" s="23">
        <v>6.1342592592592594E-3</v>
      </c>
      <c r="M157" s="32">
        <f t="shared" si="20"/>
        <v>8.8333333338986666</v>
      </c>
      <c r="N157" t="s">
        <v>240</v>
      </c>
      <c r="O157" s="39">
        <v>15.3</v>
      </c>
      <c r="P157" s="38">
        <f t="shared" ref="P157:P158" si="23">1-16/60</f>
        <v>0.73333333333333339</v>
      </c>
      <c r="Q157" s="39">
        <v>4</v>
      </c>
      <c r="R157" s="39">
        <v>298.5</v>
      </c>
      <c r="S157">
        <f t="shared" si="16"/>
        <v>111.5</v>
      </c>
      <c r="T157" t="s">
        <v>211</v>
      </c>
      <c r="U157" t="s">
        <v>211</v>
      </c>
    </row>
    <row r="158" spans="1:21" x14ac:dyDescent="0.3">
      <c r="A158" s="1">
        <f t="shared" si="17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8"/>
        <v>15.800000000000011</v>
      </c>
      <c r="L158" s="23">
        <v>4.6874999999999998E-3</v>
      </c>
      <c r="M158" s="32">
        <f t="shared" si="20"/>
        <v>6.7500000004320002</v>
      </c>
      <c r="N158" t="s">
        <v>240</v>
      </c>
      <c r="O158" s="39">
        <v>15.3</v>
      </c>
      <c r="P158" s="38">
        <f t="shared" si="23"/>
        <v>0.73333333333333339</v>
      </c>
      <c r="Q158" s="39">
        <v>4</v>
      </c>
      <c r="R158" s="39">
        <v>298.5</v>
      </c>
      <c r="S158">
        <f t="shared" si="16"/>
        <v>111.5</v>
      </c>
      <c r="T158" t="s">
        <v>211</v>
      </c>
      <c r="U158" t="s">
        <v>211</v>
      </c>
    </row>
    <row r="159" spans="1:21" x14ac:dyDescent="0.3">
      <c r="A159" s="1">
        <f t="shared" si="17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8"/>
        <v>28.399999999999977</v>
      </c>
      <c r="L159" s="23">
        <v>2.7777777777777779E-3</v>
      </c>
      <c r="M159" s="32">
        <f t="shared" si="20"/>
        <v>4.0000000002560006</v>
      </c>
      <c r="N159" t="s">
        <v>240</v>
      </c>
      <c r="O159" s="39">
        <v>17.8</v>
      </c>
      <c r="P159" s="38">
        <v>1</v>
      </c>
      <c r="Q159" s="39">
        <v>2.7</v>
      </c>
      <c r="R159" s="39">
        <v>223.2</v>
      </c>
      <c r="S159">
        <f t="shared" si="16"/>
        <v>133.19999999999999</v>
      </c>
      <c r="T159" t="s">
        <v>211</v>
      </c>
      <c r="U159" t="s">
        <v>211</v>
      </c>
    </row>
    <row r="160" spans="1:21" x14ac:dyDescent="0.3">
      <c r="A160" s="1">
        <f t="shared" si="17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8"/>
        <v>13</v>
      </c>
      <c r="L160" s="23">
        <v>1.6203703703703703E-3</v>
      </c>
      <c r="M160" s="32">
        <f t="shared" si="20"/>
        <v>2.3333333334826665</v>
      </c>
      <c r="N160" t="s">
        <v>240</v>
      </c>
      <c r="O160" s="39">
        <v>17.8</v>
      </c>
      <c r="P160" s="38">
        <v>1</v>
      </c>
      <c r="Q160" s="39">
        <v>2.7</v>
      </c>
      <c r="R160" s="39">
        <v>223.2</v>
      </c>
      <c r="S160">
        <f t="shared" si="16"/>
        <v>126.80000000000001</v>
      </c>
      <c r="T160" t="s">
        <v>211</v>
      </c>
      <c r="U160" t="s">
        <v>211</v>
      </c>
    </row>
    <row r="161" spans="1:21" x14ac:dyDescent="0.3">
      <c r="A161" s="1">
        <f t="shared" si="17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8"/>
        <v>8</v>
      </c>
      <c r="L161" s="23">
        <v>3.8773148148148143E-3</v>
      </c>
      <c r="M161" s="32">
        <f t="shared" si="20"/>
        <v>5.5833333336906659</v>
      </c>
      <c r="N161" t="s">
        <v>240</v>
      </c>
      <c r="O161" s="39">
        <v>13.1</v>
      </c>
      <c r="P161" s="38">
        <v>1</v>
      </c>
      <c r="Q161" s="39">
        <v>2.2000000000000002</v>
      </c>
      <c r="R161" s="39">
        <v>298</v>
      </c>
      <c r="S161">
        <f t="shared" si="16"/>
        <v>57</v>
      </c>
      <c r="T161" t="s">
        <v>211</v>
      </c>
      <c r="U161" t="s">
        <v>211</v>
      </c>
    </row>
    <row r="162" spans="1:21" x14ac:dyDescent="0.3">
      <c r="A162" s="1">
        <f t="shared" si="17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8"/>
        <v>8</v>
      </c>
      <c r="L162" s="23">
        <v>3.3564814814814811E-3</v>
      </c>
      <c r="M162" s="32">
        <f t="shared" si="20"/>
        <v>4.833333333642666</v>
      </c>
      <c r="N162" t="s">
        <v>240</v>
      </c>
      <c r="O162" s="39">
        <v>13.1</v>
      </c>
      <c r="P162" s="38">
        <v>1</v>
      </c>
      <c r="Q162" s="39">
        <v>2.2000000000000002</v>
      </c>
      <c r="R162" s="39">
        <v>298</v>
      </c>
      <c r="S162">
        <f t="shared" si="16"/>
        <v>57</v>
      </c>
      <c r="T162" t="s">
        <v>211</v>
      </c>
      <c r="U162" t="s">
        <v>211</v>
      </c>
    </row>
    <row r="163" spans="1:21" x14ac:dyDescent="0.3">
      <c r="A163" s="1">
        <f t="shared" si="17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8"/>
        <v>8</v>
      </c>
      <c r="L163" s="23">
        <v>1.736111111111111E-3</v>
      </c>
      <c r="M163" s="32">
        <f t="shared" si="20"/>
        <v>2.50000000016</v>
      </c>
      <c r="N163" t="s">
        <v>240</v>
      </c>
      <c r="O163" s="39">
        <v>12.3</v>
      </c>
      <c r="P163" s="38">
        <v>1</v>
      </c>
      <c r="Q163" s="39">
        <v>1.7</v>
      </c>
      <c r="R163" s="39">
        <v>227.6</v>
      </c>
      <c r="S163">
        <f t="shared" si="16"/>
        <v>127.4</v>
      </c>
      <c r="T163" t="s">
        <v>211</v>
      </c>
      <c r="U163" t="s">
        <v>211</v>
      </c>
    </row>
    <row r="164" spans="1:21" x14ac:dyDescent="0.3">
      <c r="A164" s="1">
        <f t="shared" si="17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8"/>
        <v>8</v>
      </c>
      <c r="L164" s="23">
        <v>3.1249999999999997E-3</v>
      </c>
      <c r="M164" s="32">
        <f t="shared" si="20"/>
        <v>4.5000000002879998</v>
      </c>
      <c r="N164" t="s">
        <v>240</v>
      </c>
      <c r="O164" s="39">
        <v>12.3</v>
      </c>
      <c r="P164" s="38">
        <v>1</v>
      </c>
      <c r="Q164" s="39">
        <v>1.7</v>
      </c>
      <c r="R164" s="39">
        <v>227.6</v>
      </c>
      <c r="S164">
        <f t="shared" si="16"/>
        <v>127.4</v>
      </c>
      <c r="T164" t="s">
        <v>211</v>
      </c>
      <c r="U164" t="s">
        <v>211</v>
      </c>
    </row>
    <row r="165" spans="1:21" x14ac:dyDescent="0.3">
      <c r="A165" s="1">
        <f t="shared" si="17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8"/>
        <v>9</v>
      </c>
      <c r="L165" s="23">
        <v>1.3888888888888889E-3</v>
      </c>
      <c r="M165" s="32">
        <f t="shared" si="20"/>
        <v>2.0000000001280003</v>
      </c>
      <c r="N165" t="s">
        <v>240</v>
      </c>
      <c r="O165" s="39">
        <v>17.8</v>
      </c>
      <c r="P165" s="38">
        <v>1</v>
      </c>
      <c r="Q165" s="39">
        <v>2.7</v>
      </c>
      <c r="R165" s="39">
        <v>223.2</v>
      </c>
      <c r="S165">
        <f t="shared" si="16"/>
        <v>3.1999999999999886</v>
      </c>
      <c r="T165" t="s">
        <v>210</v>
      </c>
      <c r="U165" t="s">
        <v>237</v>
      </c>
    </row>
    <row r="166" spans="1:21" x14ac:dyDescent="0.3">
      <c r="A166" s="1">
        <f t="shared" si="17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8"/>
        <v>7</v>
      </c>
      <c r="L166" s="23">
        <v>1.736111111111111E-3</v>
      </c>
      <c r="M166" s="32">
        <f t="shared" si="20"/>
        <v>2.50000000016</v>
      </c>
      <c r="N166" t="s">
        <v>240</v>
      </c>
      <c r="O166" s="39">
        <v>14.7</v>
      </c>
      <c r="P166" s="38">
        <v>0</v>
      </c>
      <c r="Q166" s="39">
        <v>1.2</v>
      </c>
      <c r="R166" s="39">
        <v>200.3</v>
      </c>
      <c r="S166">
        <f t="shared" si="16"/>
        <v>169.7</v>
      </c>
      <c r="T166" t="s">
        <v>212</v>
      </c>
      <c r="U166" t="s">
        <v>237</v>
      </c>
    </row>
    <row r="167" spans="1:21" x14ac:dyDescent="0.3">
      <c r="A167" s="1">
        <f t="shared" si="17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8"/>
        <v>7</v>
      </c>
      <c r="L167" s="23">
        <v>1.2731481481481483E-3</v>
      </c>
      <c r="M167" s="32">
        <f t="shared" si="20"/>
        <v>1.8333333334506667</v>
      </c>
      <c r="N167" t="s">
        <v>240</v>
      </c>
      <c r="O167" s="39">
        <v>14.8</v>
      </c>
      <c r="P167" s="38">
        <f>1-25/60</f>
        <v>0.58333333333333326</v>
      </c>
      <c r="Q167" s="39">
        <v>1.4</v>
      </c>
      <c r="R167" s="39">
        <v>6.6</v>
      </c>
      <c r="S167">
        <f t="shared" si="16"/>
        <v>3.4000000000000004</v>
      </c>
      <c r="T167" t="s">
        <v>210</v>
      </c>
      <c r="U167" t="s">
        <v>237</v>
      </c>
    </row>
    <row r="168" spans="1:21" x14ac:dyDescent="0.3">
      <c r="A168" s="1">
        <f t="shared" si="17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8"/>
        <v>7</v>
      </c>
      <c r="L168" s="23">
        <v>1.4120370370370369E-3</v>
      </c>
      <c r="M168" s="32">
        <f t="shared" si="20"/>
        <v>2.0333333334634665</v>
      </c>
      <c r="N168" t="s">
        <v>240</v>
      </c>
      <c r="O168" s="39">
        <v>14.8</v>
      </c>
      <c r="P168" s="38">
        <f t="shared" ref="P168:P169" si="24">1-25/60</f>
        <v>0.58333333333333326</v>
      </c>
      <c r="Q168" s="39">
        <v>1.4</v>
      </c>
      <c r="R168" s="39">
        <v>6.6</v>
      </c>
      <c r="S168">
        <f t="shared" si="16"/>
        <v>3.4000000000000004</v>
      </c>
      <c r="T168" t="s">
        <v>210</v>
      </c>
      <c r="U168" t="s">
        <v>237</v>
      </c>
    </row>
    <row r="169" spans="1:21" x14ac:dyDescent="0.3">
      <c r="A169" s="1">
        <f t="shared" si="17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8"/>
        <v>7</v>
      </c>
      <c r="L169" s="23">
        <v>1.2152777777777778E-3</v>
      </c>
      <c r="M169" s="32">
        <f t="shared" si="20"/>
        <v>1.750000000112</v>
      </c>
      <c r="N169" t="s">
        <v>240</v>
      </c>
      <c r="O169" s="39">
        <v>14.8</v>
      </c>
      <c r="P169" s="38">
        <f t="shared" si="24"/>
        <v>0.58333333333333326</v>
      </c>
      <c r="Q169" s="39">
        <v>1.4</v>
      </c>
      <c r="R169" s="39">
        <v>6.6</v>
      </c>
      <c r="S169">
        <f t="shared" si="16"/>
        <v>3.4000000000000004</v>
      </c>
      <c r="T169" t="s">
        <v>210</v>
      </c>
      <c r="U169" t="s">
        <v>237</v>
      </c>
    </row>
    <row r="170" spans="1:21" x14ac:dyDescent="0.3">
      <c r="A170" s="1">
        <f t="shared" si="17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8"/>
        <v>7</v>
      </c>
      <c r="L170" s="23">
        <v>1.9675925925925928E-3</v>
      </c>
      <c r="M170" s="32">
        <f t="shared" si="20"/>
        <v>2.8333333335146671</v>
      </c>
      <c r="N170" t="s">
        <v>240</v>
      </c>
      <c r="O170" s="39">
        <v>17</v>
      </c>
      <c r="P170" s="38">
        <v>0</v>
      </c>
      <c r="Q170" s="39">
        <v>4.9000000000000004</v>
      </c>
      <c r="R170" s="39">
        <v>224.9</v>
      </c>
      <c r="S170">
        <f t="shared" si="16"/>
        <v>145.1</v>
      </c>
      <c r="T170" t="s">
        <v>212</v>
      </c>
      <c r="U170" t="s">
        <v>237</v>
      </c>
    </row>
    <row r="171" spans="1:21" x14ac:dyDescent="0.3">
      <c r="A171" s="1">
        <f t="shared" si="17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8"/>
        <v>6</v>
      </c>
      <c r="L171" s="23">
        <v>3.3564814814814811E-3</v>
      </c>
      <c r="M171" s="32">
        <f t="shared" si="20"/>
        <v>4.833333333642666</v>
      </c>
      <c r="N171" t="s">
        <v>240</v>
      </c>
      <c r="O171" s="39">
        <v>17</v>
      </c>
      <c r="P171" s="38">
        <v>0</v>
      </c>
      <c r="Q171" s="39">
        <v>4.9000000000000004</v>
      </c>
      <c r="R171" s="39">
        <v>224.9</v>
      </c>
      <c r="S171">
        <f t="shared" si="16"/>
        <v>145.1</v>
      </c>
      <c r="T171" t="s">
        <v>212</v>
      </c>
      <c r="U171" t="s">
        <v>237</v>
      </c>
    </row>
    <row r="172" spans="1:21" x14ac:dyDescent="0.3">
      <c r="A172" s="1">
        <f t="shared" si="17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8"/>
        <v>93</v>
      </c>
      <c r="L172" s="23">
        <v>8.3333333333333332E-3</v>
      </c>
      <c r="M172" s="32">
        <f t="shared" si="20"/>
        <v>12.000000000768001</v>
      </c>
      <c r="N172" t="s">
        <v>240</v>
      </c>
      <c r="O172" s="39">
        <v>16.600000000000001</v>
      </c>
      <c r="P172" s="38">
        <v>0</v>
      </c>
      <c r="Q172" s="39">
        <v>5.6</v>
      </c>
      <c r="R172" s="39">
        <v>214.9</v>
      </c>
      <c r="S172">
        <f t="shared" si="16"/>
        <v>44.900000000000006</v>
      </c>
      <c r="T172" t="s">
        <v>210</v>
      </c>
      <c r="U172" t="s">
        <v>237</v>
      </c>
    </row>
    <row r="173" spans="1:21" x14ac:dyDescent="0.3">
      <c r="A173" s="1">
        <f t="shared" si="17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18"/>
        <v>93</v>
      </c>
      <c r="L173" s="23">
        <v>4.9189814814814816E-3</v>
      </c>
      <c r="M173" s="32">
        <f t="shared" si="20"/>
        <v>7.0833333337866673</v>
      </c>
      <c r="N173" t="s">
        <v>240</v>
      </c>
      <c r="O173" s="39">
        <v>16.600000000000001</v>
      </c>
      <c r="P173" s="38">
        <v>0</v>
      </c>
      <c r="Q173" s="39">
        <v>5.6</v>
      </c>
      <c r="R173" s="39">
        <v>214.9</v>
      </c>
      <c r="S173">
        <f t="shared" si="16"/>
        <v>44.900000000000006</v>
      </c>
      <c r="T173" t="s">
        <v>210</v>
      </c>
      <c r="U173" t="s">
        <v>237</v>
      </c>
    </row>
    <row r="174" spans="1:21" x14ac:dyDescent="0.3">
      <c r="A174" s="1">
        <f t="shared" si="17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8"/>
        <v>3</v>
      </c>
      <c r="L174" s="23">
        <v>1.3888888888888888E-2</v>
      </c>
      <c r="M174" s="32">
        <f t="shared" si="20"/>
        <v>20.00000000128</v>
      </c>
      <c r="N174" t="s">
        <v>240</v>
      </c>
      <c r="O174" s="39">
        <v>14.5</v>
      </c>
      <c r="P174" s="38">
        <f>1-17/60</f>
        <v>0.71666666666666667</v>
      </c>
      <c r="Q174" s="39">
        <v>1.7</v>
      </c>
      <c r="R174" s="39">
        <v>77.2</v>
      </c>
      <c r="S174">
        <f>IF(ABS(J174-R174)&gt;180,360-ABS(J174-R174),ABS(J174-R174))</f>
        <v>17.200000000000003</v>
      </c>
      <c r="T174" t="s">
        <v>210</v>
      </c>
      <c r="U174" t="s">
        <v>237</v>
      </c>
    </row>
    <row r="175" spans="1:21" x14ac:dyDescent="0.3">
      <c r="A175" s="1">
        <f t="shared" si="17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8"/>
        <v>3</v>
      </c>
      <c r="L175" s="23">
        <v>7.9861111111111122E-3</v>
      </c>
      <c r="M175" s="32">
        <f t="shared" si="20"/>
        <v>11.500000000736001</v>
      </c>
      <c r="N175" t="s">
        <v>240</v>
      </c>
      <c r="O175" s="39">
        <v>12.2</v>
      </c>
      <c r="P175" s="38">
        <v>1</v>
      </c>
      <c r="Q175" s="39">
        <v>1</v>
      </c>
      <c r="R175" s="39">
        <v>242.7</v>
      </c>
      <c r="S175">
        <f>IF(ABS(J175-R175)&gt;180,360-ABS(J175-R175),ABS(J175-R175))</f>
        <v>177.3</v>
      </c>
      <c r="T175" t="s">
        <v>212</v>
      </c>
      <c r="U175" t="s">
        <v>237</v>
      </c>
    </row>
    <row r="176" spans="1:21" x14ac:dyDescent="0.3">
      <c r="A176" s="1">
        <f t="shared" si="17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8"/>
        <v>3</v>
      </c>
      <c r="L176" s="23">
        <v>1.3888888888888888E-2</v>
      </c>
      <c r="M176" s="32">
        <f t="shared" si="20"/>
        <v>20.00000000128</v>
      </c>
      <c r="N176" t="s">
        <v>240</v>
      </c>
      <c r="O176" s="39">
        <v>12.2</v>
      </c>
      <c r="P176" s="38">
        <v>1</v>
      </c>
      <c r="Q176" s="39">
        <v>1</v>
      </c>
      <c r="R176" s="39">
        <v>242.7</v>
      </c>
      <c r="S176">
        <f t="shared" si="16"/>
        <v>177.3</v>
      </c>
      <c r="T176" t="s">
        <v>212</v>
      </c>
      <c r="U176" t="s">
        <v>237</v>
      </c>
    </row>
    <row r="177" spans="1:21" x14ac:dyDescent="0.3">
      <c r="A177" s="1">
        <f t="shared" si="17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8"/>
        <v>3</v>
      </c>
      <c r="N177" t="s">
        <v>240</v>
      </c>
      <c r="O177" s="39">
        <v>12.2</v>
      </c>
      <c r="P177" s="38">
        <v>1</v>
      </c>
      <c r="Q177" s="39">
        <v>1</v>
      </c>
      <c r="R177" s="39">
        <v>242.7</v>
      </c>
      <c r="S177">
        <f t="shared" si="16"/>
        <v>177.3</v>
      </c>
      <c r="T177" t="s">
        <v>212</v>
      </c>
      <c r="U177" t="s">
        <v>237</v>
      </c>
    </row>
    <row r="178" spans="1:21" x14ac:dyDescent="0.3">
      <c r="A178" s="1">
        <f t="shared" si="17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8"/>
        <v>3</v>
      </c>
      <c r="L178" s="23">
        <v>6.5624999999999998E-3</v>
      </c>
      <c r="M178" s="32">
        <f t="shared" si="20"/>
        <v>9.4500000006047991</v>
      </c>
      <c r="N178" t="s">
        <v>240</v>
      </c>
      <c r="O178" s="39">
        <v>12.2</v>
      </c>
      <c r="P178" s="38">
        <v>1</v>
      </c>
      <c r="Q178" s="39">
        <v>1</v>
      </c>
      <c r="R178" s="39">
        <v>242.7</v>
      </c>
      <c r="S178">
        <f t="shared" si="16"/>
        <v>177.3</v>
      </c>
      <c r="T178" t="s">
        <v>212</v>
      </c>
      <c r="U178" t="s">
        <v>237</v>
      </c>
    </row>
    <row r="179" spans="1:21" x14ac:dyDescent="0.3">
      <c r="A179" s="1">
        <f t="shared" si="17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8"/>
        <v>3</v>
      </c>
      <c r="N179" t="s">
        <v>240</v>
      </c>
      <c r="O179" s="39">
        <v>10.8</v>
      </c>
      <c r="P179" s="38">
        <v>1</v>
      </c>
      <c r="Q179" s="39">
        <v>0</v>
      </c>
      <c r="S179">
        <f t="shared" si="16"/>
        <v>60</v>
      </c>
      <c r="T179" t="s">
        <v>211</v>
      </c>
      <c r="U179" t="s">
        <v>211</v>
      </c>
    </row>
    <row r="180" spans="1:21" x14ac:dyDescent="0.3">
      <c r="A180" s="1">
        <f t="shared" si="17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8"/>
        <v>3</v>
      </c>
      <c r="L180" s="23">
        <v>5.6134259259259271E-3</v>
      </c>
      <c r="M180" s="32">
        <f t="shared" si="20"/>
        <v>8.0833333338506677</v>
      </c>
      <c r="N180" t="s">
        <v>240</v>
      </c>
      <c r="O180" s="39">
        <v>10.8</v>
      </c>
      <c r="P180" s="38">
        <v>1</v>
      </c>
      <c r="Q180" s="39">
        <v>0</v>
      </c>
      <c r="S180">
        <f t="shared" si="16"/>
        <v>60</v>
      </c>
      <c r="T180" t="s">
        <v>211</v>
      </c>
      <c r="U180" t="s">
        <v>211</v>
      </c>
    </row>
    <row r="181" spans="1:21" x14ac:dyDescent="0.3">
      <c r="A181" s="1">
        <f t="shared" si="17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8"/>
        <v>43</v>
      </c>
      <c r="N181" t="s">
        <v>240</v>
      </c>
      <c r="O181" s="39">
        <v>15.6</v>
      </c>
      <c r="P181" s="38">
        <v>0</v>
      </c>
      <c r="Q181" s="39">
        <v>1.7</v>
      </c>
      <c r="R181" s="39">
        <v>234.3</v>
      </c>
      <c r="S181">
        <f t="shared" si="16"/>
        <v>145.69999999999999</v>
      </c>
      <c r="T181" t="s">
        <v>212</v>
      </c>
      <c r="U181" t="s">
        <v>237</v>
      </c>
    </row>
    <row r="182" spans="1:21" x14ac:dyDescent="0.3">
      <c r="A182" s="1">
        <f t="shared" si="17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8"/>
        <v>3.6000000000000227</v>
      </c>
      <c r="L182" s="23">
        <v>4.1666666666666666E-3</v>
      </c>
      <c r="M182" s="32">
        <f t="shared" si="20"/>
        <v>6.0000000003840004</v>
      </c>
      <c r="N182" t="s">
        <v>246</v>
      </c>
      <c r="O182" s="39">
        <v>24.5</v>
      </c>
      <c r="P182" s="38">
        <v>0</v>
      </c>
      <c r="Q182" s="39">
        <v>2.4</v>
      </c>
      <c r="R182" s="39">
        <v>160.4</v>
      </c>
      <c r="S182">
        <f t="shared" si="16"/>
        <v>100.4</v>
      </c>
      <c r="T182" t="s">
        <v>211</v>
      </c>
      <c r="U182" t="s">
        <v>211</v>
      </c>
    </row>
    <row r="183" spans="1:21" x14ac:dyDescent="0.3">
      <c r="A183" s="1">
        <f t="shared" si="17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8"/>
        <v>3.6000000000000227</v>
      </c>
      <c r="L183" s="23">
        <v>3.9930555555555561E-3</v>
      </c>
      <c r="M183" s="32">
        <f t="shared" si="20"/>
        <v>5.7500000003680007</v>
      </c>
      <c r="N183" t="s">
        <v>246</v>
      </c>
      <c r="O183" s="39">
        <v>24.5</v>
      </c>
      <c r="P183" s="38">
        <v>0</v>
      </c>
      <c r="Q183" s="39">
        <v>2.4</v>
      </c>
      <c r="R183" s="39">
        <v>160.4</v>
      </c>
      <c r="S183">
        <f t="shared" si="16"/>
        <v>100.4</v>
      </c>
      <c r="T183" t="s">
        <v>211</v>
      </c>
      <c r="U183" t="s">
        <v>211</v>
      </c>
    </row>
    <row r="184" spans="1:21" x14ac:dyDescent="0.3">
      <c r="A184" s="1">
        <f t="shared" si="17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8"/>
        <v>3.6000000000000227</v>
      </c>
      <c r="L184" s="23">
        <v>4.340277777777778E-3</v>
      </c>
      <c r="M184" s="32">
        <f t="shared" si="20"/>
        <v>6.2500000004</v>
      </c>
      <c r="N184" t="s">
        <v>246</v>
      </c>
      <c r="O184" s="39">
        <v>24.5</v>
      </c>
      <c r="P184" s="38">
        <v>0</v>
      </c>
      <c r="Q184" s="39">
        <v>2.4</v>
      </c>
      <c r="R184" s="39">
        <v>160.4</v>
      </c>
      <c r="S184">
        <f t="shared" si="16"/>
        <v>100.4</v>
      </c>
      <c r="T184" t="s">
        <v>211</v>
      </c>
      <c r="U184" t="s">
        <v>211</v>
      </c>
    </row>
    <row r="185" spans="1:21" x14ac:dyDescent="0.3">
      <c r="A185" s="1">
        <f t="shared" si="17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8"/>
        <v>5.8000000000000114</v>
      </c>
      <c r="L185" s="23">
        <v>2.8819444444444444E-3</v>
      </c>
      <c r="M185" s="32">
        <f t="shared" si="20"/>
        <v>4.1500000002656003</v>
      </c>
      <c r="N185" t="s">
        <v>246</v>
      </c>
      <c r="O185" s="39">
        <v>17.600000000000001</v>
      </c>
      <c r="P185" s="38">
        <v>1</v>
      </c>
      <c r="Q185" s="39">
        <v>4.8</v>
      </c>
      <c r="R185" s="39">
        <v>331.3</v>
      </c>
      <c r="S185">
        <f t="shared" si="16"/>
        <v>118.69999999999999</v>
      </c>
      <c r="T185" t="s">
        <v>211</v>
      </c>
      <c r="U185" t="s">
        <v>211</v>
      </c>
    </row>
    <row r="186" spans="1:21" x14ac:dyDescent="0.3">
      <c r="A186" s="1">
        <f t="shared" si="17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8"/>
        <v>12</v>
      </c>
      <c r="L186" s="23">
        <v>1.1805555555555556E-3</v>
      </c>
      <c r="M186" s="32">
        <f t="shared" si="20"/>
        <v>1.7000000001088</v>
      </c>
      <c r="N186" t="s">
        <v>246</v>
      </c>
      <c r="O186" s="39">
        <v>16.3</v>
      </c>
      <c r="P186" s="38">
        <f>1-1/60</f>
        <v>0.98333333333333328</v>
      </c>
      <c r="Q186" s="39">
        <v>4.8</v>
      </c>
      <c r="R186" s="39">
        <v>324</v>
      </c>
      <c r="S186">
        <f t="shared" si="16"/>
        <v>126</v>
      </c>
      <c r="T186" t="s">
        <v>211</v>
      </c>
      <c r="U186" t="s">
        <v>211</v>
      </c>
    </row>
    <row r="187" spans="1:21" x14ac:dyDescent="0.3">
      <c r="A187" s="1">
        <f t="shared" si="17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8"/>
        <v>4.8999999999999773</v>
      </c>
      <c r="L187" s="23">
        <v>6.2499999999999995E-3</v>
      </c>
      <c r="M187" s="32">
        <f t="shared" si="20"/>
        <v>9.0000000005759997</v>
      </c>
      <c r="N187" t="s">
        <v>243</v>
      </c>
      <c r="O187" s="39">
        <v>16.399999999999999</v>
      </c>
      <c r="Q187" s="39">
        <v>4</v>
      </c>
      <c r="R187" s="39">
        <v>250</v>
      </c>
      <c r="S187">
        <f t="shared" si="16"/>
        <v>155</v>
      </c>
      <c r="T187" t="s">
        <v>212</v>
      </c>
      <c r="U187" t="s">
        <v>237</v>
      </c>
    </row>
    <row r="188" spans="1:21" x14ac:dyDescent="0.3">
      <c r="A188" s="1">
        <f t="shared" si="17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8"/>
        <v>7.1999999999999886</v>
      </c>
      <c r="N188" t="s">
        <v>243</v>
      </c>
      <c r="O188" s="39">
        <v>16.399999999999999</v>
      </c>
      <c r="Q188" s="39">
        <v>4</v>
      </c>
      <c r="R188" s="39">
        <v>250</v>
      </c>
      <c r="S188">
        <f t="shared" si="16"/>
        <v>175</v>
      </c>
      <c r="T188" t="s">
        <v>212</v>
      </c>
      <c r="U188" t="s">
        <v>237</v>
      </c>
    </row>
    <row r="189" spans="1:21" x14ac:dyDescent="0.3">
      <c r="A189" s="1">
        <f t="shared" si="17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8"/>
        <v>7</v>
      </c>
      <c r="N189" t="s">
        <v>243</v>
      </c>
      <c r="O189" s="39">
        <v>16.399999999999999</v>
      </c>
      <c r="Q189" s="39">
        <v>4</v>
      </c>
      <c r="R189" s="39">
        <v>250</v>
      </c>
      <c r="S189">
        <f t="shared" si="16"/>
        <v>175</v>
      </c>
      <c r="T189" t="s">
        <v>212</v>
      </c>
      <c r="U189" t="s">
        <v>237</v>
      </c>
    </row>
    <row r="190" spans="1:21" x14ac:dyDescent="0.3">
      <c r="A190" s="1">
        <f t="shared" si="17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8"/>
        <v>3.3000000000000114</v>
      </c>
      <c r="L190" s="23">
        <v>3.472222222222222E-3</v>
      </c>
      <c r="M190" s="32">
        <f t="shared" si="20"/>
        <v>5.00000000032</v>
      </c>
      <c r="N190" t="s">
        <v>247</v>
      </c>
      <c r="O190" s="39">
        <v>17</v>
      </c>
      <c r="P190" s="38">
        <f>1-23/60</f>
        <v>0.6166666666666667</v>
      </c>
      <c r="Q190" s="39">
        <v>5.5</v>
      </c>
      <c r="R190" s="39">
        <v>265.7</v>
      </c>
      <c r="S190">
        <f t="shared" si="16"/>
        <v>65.699999999999989</v>
      </c>
      <c r="T190" t="s">
        <v>211</v>
      </c>
      <c r="U190" t="s">
        <v>211</v>
      </c>
    </row>
    <row r="191" spans="1:21" x14ac:dyDescent="0.3">
      <c r="A191" s="1">
        <f t="shared" si="17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8"/>
        <v>54.5</v>
      </c>
      <c r="L191" s="23">
        <v>5.9027777777777776E-3</v>
      </c>
      <c r="M191" s="32">
        <f t="shared" si="20"/>
        <v>8.5000000005440004</v>
      </c>
      <c r="N191" t="s">
        <v>248</v>
      </c>
      <c r="O191" s="39">
        <v>16.2</v>
      </c>
      <c r="P191" s="38">
        <f>1-10/60</f>
        <v>0.83333333333333337</v>
      </c>
      <c r="Q191" s="39">
        <v>1.3</v>
      </c>
      <c r="R191" s="39">
        <v>165.8</v>
      </c>
      <c r="S191">
        <f t="shared" si="16"/>
        <v>169.2</v>
      </c>
      <c r="T191" t="s">
        <v>212</v>
      </c>
      <c r="U191" t="s">
        <v>237</v>
      </c>
    </row>
    <row r="192" spans="1:21" x14ac:dyDescent="0.3">
      <c r="A192" s="1">
        <f t="shared" si="17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8"/>
        <v>7.5</v>
      </c>
      <c r="L192" s="23">
        <v>2.3958333333333336E-3</v>
      </c>
      <c r="M192" s="32">
        <f t="shared" si="20"/>
        <v>3.4500000002208004</v>
      </c>
      <c r="N192" t="s">
        <v>240</v>
      </c>
      <c r="O192" s="39">
        <v>14.8</v>
      </c>
      <c r="P192" s="38">
        <v>1</v>
      </c>
      <c r="Q192" s="39">
        <v>3.4</v>
      </c>
      <c r="R192" s="39">
        <v>40.700000000000003</v>
      </c>
      <c r="S192">
        <f t="shared" si="16"/>
        <v>39.299999999999997</v>
      </c>
      <c r="T192" t="s">
        <v>210</v>
      </c>
      <c r="U192" t="s">
        <v>237</v>
      </c>
    </row>
    <row r="193" spans="1:21" x14ac:dyDescent="0.3">
      <c r="A193" s="1">
        <f t="shared" si="17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8"/>
        <v>7.5</v>
      </c>
      <c r="L193" s="23">
        <v>2.1874999999999998E-3</v>
      </c>
      <c r="M193" s="32">
        <f t="shared" si="20"/>
        <v>3.1500000002015995</v>
      </c>
      <c r="N193" t="s">
        <v>240</v>
      </c>
      <c r="O193" s="39">
        <v>14.8</v>
      </c>
      <c r="P193" s="38">
        <v>1</v>
      </c>
      <c r="Q193" s="39">
        <v>3.4</v>
      </c>
      <c r="R193" s="39">
        <v>40.700000000000003</v>
      </c>
      <c r="S193">
        <f t="shared" si="16"/>
        <v>39.299999999999997</v>
      </c>
      <c r="T193" t="s">
        <v>210</v>
      </c>
      <c r="U193" t="s">
        <v>237</v>
      </c>
    </row>
    <row r="194" spans="1:21" x14ac:dyDescent="0.3">
      <c r="A194" s="1">
        <f t="shared" si="17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8"/>
        <v>7.5</v>
      </c>
      <c r="L194" s="23">
        <v>2.1759259259259258E-3</v>
      </c>
      <c r="M194" s="32">
        <f t="shared" si="20"/>
        <v>3.1333333335338667</v>
      </c>
      <c r="N194" t="s">
        <v>240</v>
      </c>
      <c r="O194" s="39">
        <v>14.8</v>
      </c>
      <c r="P194" s="38">
        <v>1</v>
      </c>
      <c r="Q194" s="39">
        <v>3.4</v>
      </c>
      <c r="R194" s="39">
        <v>40.700000000000003</v>
      </c>
      <c r="S194">
        <f t="shared" si="16"/>
        <v>39.299999999999997</v>
      </c>
      <c r="T194" t="s">
        <v>210</v>
      </c>
      <c r="U194" t="s">
        <v>237</v>
      </c>
    </row>
    <row r="195" spans="1:21" x14ac:dyDescent="0.3">
      <c r="A195" s="1">
        <f t="shared" si="17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8"/>
        <v>7.5</v>
      </c>
      <c r="L195" s="23">
        <v>2.2453703703703702E-3</v>
      </c>
      <c r="M195" s="32">
        <f t="shared" si="20"/>
        <v>3.2333333335402665</v>
      </c>
      <c r="N195" t="s">
        <v>240</v>
      </c>
      <c r="O195" s="39">
        <v>14.8</v>
      </c>
      <c r="P195" s="38">
        <v>1</v>
      </c>
      <c r="Q195" s="39">
        <v>3.4</v>
      </c>
      <c r="R195" s="39">
        <v>40.700000000000003</v>
      </c>
      <c r="S195">
        <f t="shared" ref="S195:S258" si="25">IF(ABS(J195-R195)&gt;180,360-ABS(J195-R195),ABS(J195-R195))</f>
        <v>39.299999999999997</v>
      </c>
      <c r="T195" t="s">
        <v>210</v>
      </c>
      <c r="U195" t="s">
        <v>237</v>
      </c>
    </row>
    <row r="196" spans="1:21" x14ac:dyDescent="0.3">
      <c r="A196" s="1">
        <f t="shared" ref="A196:A259" si="26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18"/>
        <v>12.200000000000003</v>
      </c>
      <c r="L196" s="23">
        <v>1.3888888888888889E-3</v>
      </c>
      <c r="M196" s="32">
        <f t="shared" si="20"/>
        <v>2.0000000001280003</v>
      </c>
      <c r="N196" t="s">
        <v>244</v>
      </c>
      <c r="O196" s="39">
        <v>18.2</v>
      </c>
      <c r="P196" s="38">
        <v>0</v>
      </c>
      <c r="Q196" s="39">
        <v>4.2</v>
      </c>
      <c r="R196" s="39">
        <v>207</v>
      </c>
      <c r="S196">
        <f t="shared" si="25"/>
        <v>131</v>
      </c>
      <c r="T196" t="s">
        <v>211</v>
      </c>
      <c r="U196" t="s">
        <v>211</v>
      </c>
    </row>
    <row r="197" spans="1:21" x14ac:dyDescent="0.3">
      <c r="A197" s="1">
        <f t="shared" si="26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8"/>
        <v>4.7999999999999972</v>
      </c>
      <c r="L197" s="23">
        <v>2.7777777777777779E-3</v>
      </c>
      <c r="M197" s="32">
        <f t="shared" si="20"/>
        <v>4.0000000002560006</v>
      </c>
      <c r="N197" t="s">
        <v>244</v>
      </c>
      <c r="O197" s="39">
        <v>17.5</v>
      </c>
      <c r="P197" s="38">
        <v>0</v>
      </c>
      <c r="Q197" s="39">
        <v>3.1</v>
      </c>
      <c r="R197" s="39">
        <v>245.6</v>
      </c>
      <c r="S197">
        <f t="shared" si="25"/>
        <v>152.6</v>
      </c>
      <c r="T197" t="s">
        <v>212</v>
      </c>
      <c r="U197" t="s">
        <v>237</v>
      </c>
    </row>
    <row r="198" spans="1:21" x14ac:dyDescent="0.3">
      <c r="A198" s="1">
        <f t="shared" si="2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8"/>
        <v>40.799999999999997</v>
      </c>
      <c r="L198" s="23">
        <v>5.5555555555555558E-3</v>
      </c>
      <c r="M198" s="32">
        <f t="shared" si="20"/>
        <v>8.0000000005120011</v>
      </c>
      <c r="N198" t="s">
        <v>244</v>
      </c>
      <c r="O198" s="39">
        <v>17.5</v>
      </c>
      <c r="P198" s="38">
        <f>1-9/60</f>
        <v>0.85</v>
      </c>
      <c r="Q198" s="39">
        <v>7.3</v>
      </c>
      <c r="R198" s="39">
        <v>219.9</v>
      </c>
      <c r="S198">
        <f t="shared" si="25"/>
        <v>90.9</v>
      </c>
      <c r="T198" t="s">
        <v>211</v>
      </c>
      <c r="U198" t="s">
        <v>211</v>
      </c>
    </row>
    <row r="199" spans="1:21" x14ac:dyDescent="0.3">
      <c r="A199" s="1">
        <f t="shared" si="26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8"/>
        <v>27</v>
      </c>
      <c r="L199" s="28">
        <v>2.0833333333333333E-3</v>
      </c>
      <c r="M199" s="32">
        <f t="shared" si="20"/>
        <v>3.0000000001920002</v>
      </c>
      <c r="N199" t="s">
        <v>244</v>
      </c>
      <c r="O199" s="39">
        <v>18.100000000000001</v>
      </c>
      <c r="P199" s="38">
        <v>1</v>
      </c>
      <c r="Q199" s="39">
        <v>2.1</v>
      </c>
      <c r="R199" s="39">
        <v>145.4</v>
      </c>
      <c r="S199">
        <f t="shared" si="25"/>
        <v>83.4</v>
      </c>
      <c r="T199" t="s">
        <v>211</v>
      </c>
      <c r="U199" t="s">
        <v>211</v>
      </c>
    </row>
    <row r="200" spans="1:21" x14ac:dyDescent="0.3">
      <c r="A200" s="1">
        <f t="shared" si="26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8"/>
        <v>12.100000000000023</v>
      </c>
      <c r="L200" s="28">
        <v>2.7777777777777779E-3</v>
      </c>
      <c r="M200" s="32">
        <f t="shared" si="20"/>
        <v>4.0000000002560006</v>
      </c>
      <c r="N200" t="s">
        <v>244</v>
      </c>
      <c r="O200" s="39">
        <v>17.8</v>
      </c>
      <c r="P200" s="38">
        <f>1-45/60</f>
        <v>0.25</v>
      </c>
      <c r="Q200" s="39">
        <v>4.8</v>
      </c>
      <c r="R200" s="39">
        <v>257.5</v>
      </c>
      <c r="S200">
        <f t="shared" si="25"/>
        <v>23.5</v>
      </c>
      <c r="T200" t="s">
        <v>210</v>
      </c>
      <c r="U200" t="s">
        <v>237</v>
      </c>
    </row>
    <row r="201" spans="1:21" x14ac:dyDescent="0.3">
      <c r="A201" s="1">
        <f t="shared" si="26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8"/>
        <v>7.6000000000000227</v>
      </c>
      <c r="L201" s="28">
        <v>5.5555555555555558E-3</v>
      </c>
      <c r="M201" s="32">
        <f t="shared" si="20"/>
        <v>8.0000000005120011</v>
      </c>
      <c r="N201" t="s">
        <v>244</v>
      </c>
      <c r="O201" s="39">
        <v>17</v>
      </c>
      <c r="P201" s="38">
        <f>1-3/60</f>
        <v>0.95</v>
      </c>
      <c r="Q201" s="39">
        <v>3.8</v>
      </c>
      <c r="R201" s="39">
        <v>312.2</v>
      </c>
      <c r="S201">
        <f t="shared" si="25"/>
        <v>24.199999999999989</v>
      </c>
      <c r="T201" t="s">
        <v>210</v>
      </c>
      <c r="U201" t="s">
        <v>237</v>
      </c>
    </row>
    <row r="202" spans="1:21" x14ac:dyDescent="0.3">
      <c r="A202" s="1">
        <f t="shared" si="26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8"/>
        <v>23.199999999999989</v>
      </c>
      <c r="L202" s="28">
        <v>2.7777777777777779E-3</v>
      </c>
      <c r="M202" s="32">
        <f t="shared" si="20"/>
        <v>4.0000000002560006</v>
      </c>
      <c r="N202" t="s">
        <v>244</v>
      </c>
      <c r="O202" s="39">
        <v>17.899999999999999</v>
      </c>
      <c r="P202" s="38">
        <v>0</v>
      </c>
      <c r="Q202" s="39">
        <v>3.9</v>
      </c>
      <c r="R202" s="39">
        <v>130.4</v>
      </c>
      <c r="S202">
        <f t="shared" si="25"/>
        <v>107.6</v>
      </c>
      <c r="T202" t="s">
        <v>211</v>
      </c>
      <c r="U202" t="s">
        <v>211</v>
      </c>
    </row>
    <row r="203" spans="1:21" x14ac:dyDescent="0.3">
      <c r="A203" s="1">
        <f t="shared" si="26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8"/>
        <v>26.099999999999994</v>
      </c>
      <c r="L203" s="28">
        <v>4.8611111111111112E-3</v>
      </c>
      <c r="M203" s="32">
        <f t="shared" si="20"/>
        <v>7.0000000004479999</v>
      </c>
      <c r="N203" t="s">
        <v>244</v>
      </c>
      <c r="O203" s="39">
        <v>15.5</v>
      </c>
      <c r="P203" s="38">
        <f>1-51/60</f>
        <v>0.15000000000000002</v>
      </c>
      <c r="Q203" s="39">
        <v>3.2</v>
      </c>
      <c r="R203" s="39">
        <v>292.7</v>
      </c>
      <c r="S203">
        <f t="shared" si="25"/>
        <v>91.699999999999989</v>
      </c>
      <c r="T203" t="s">
        <v>211</v>
      </c>
      <c r="U203" t="s">
        <v>211</v>
      </c>
    </row>
    <row r="204" spans="1:21" x14ac:dyDescent="0.3">
      <c r="A204" s="1">
        <f t="shared" si="2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8"/>
        <v>29.800000000000011</v>
      </c>
      <c r="L204" s="28">
        <v>4.8611111111111112E-3</v>
      </c>
      <c r="M204" s="32">
        <f t="shared" si="20"/>
        <v>7.0000000004479999</v>
      </c>
      <c r="N204" t="s">
        <v>244</v>
      </c>
      <c r="O204" s="39">
        <v>15.5</v>
      </c>
      <c r="P204" s="38">
        <f>1-51/60</f>
        <v>0.15000000000000002</v>
      </c>
      <c r="Q204" s="39">
        <v>3.2</v>
      </c>
      <c r="R204" s="39">
        <v>292.7</v>
      </c>
      <c r="S204">
        <f t="shared" si="25"/>
        <v>34.300000000000011</v>
      </c>
      <c r="T204" t="s">
        <v>210</v>
      </c>
      <c r="U204" t="s">
        <v>237</v>
      </c>
    </row>
    <row r="205" spans="1:21" x14ac:dyDescent="0.3">
      <c r="A205" s="1">
        <f t="shared" si="26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27">IF(ABS(I205-J205)&gt;180,360-ABS(I205-J205),ABS(I205-J205))</f>
        <v>20.199999999999989</v>
      </c>
      <c r="L205" s="28">
        <v>4.8611111111111112E-3</v>
      </c>
      <c r="M205" s="32">
        <f t="shared" si="20"/>
        <v>7.0000000004479999</v>
      </c>
      <c r="N205" t="s">
        <v>244</v>
      </c>
      <c r="O205" s="39">
        <v>17.899999999999999</v>
      </c>
      <c r="P205" s="38">
        <v>0</v>
      </c>
      <c r="Q205" s="39">
        <v>3.9</v>
      </c>
      <c r="R205" s="39">
        <v>130.4</v>
      </c>
      <c r="S205">
        <f t="shared" si="25"/>
        <v>174.4</v>
      </c>
      <c r="T205" t="s">
        <v>212</v>
      </c>
      <c r="U205" t="s">
        <v>237</v>
      </c>
    </row>
    <row r="206" spans="1:21" x14ac:dyDescent="0.3">
      <c r="A206" s="1">
        <f t="shared" si="2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27"/>
        <v>5.8000000000000114</v>
      </c>
      <c r="L206" s="23">
        <v>5.6481481481481478E-3</v>
      </c>
      <c r="M206" s="32">
        <f t="shared" si="20"/>
        <v>8.1333333338538658</v>
      </c>
      <c r="N206" t="s">
        <v>240</v>
      </c>
      <c r="O206" s="39">
        <v>12.3</v>
      </c>
      <c r="P206" s="38">
        <f>1-9/60</f>
        <v>0.85</v>
      </c>
      <c r="Q206" s="39">
        <v>0</v>
      </c>
      <c r="S206">
        <f t="shared" si="25"/>
        <v>120</v>
      </c>
      <c r="T206" t="s">
        <v>211</v>
      </c>
      <c r="U206" t="s">
        <v>211</v>
      </c>
    </row>
    <row r="207" spans="1:21" x14ac:dyDescent="0.3">
      <c r="A207" s="1">
        <f t="shared" si="2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27"/>
        <v>5.8000000000000114</v>
      </c>
      <c r="L207" s="23">
        <v>4.7453703703703703E-3</v>
      </c>
      <c r="M207" s="32">
        <f t="shared" si="20"/>
        <v>6.8333333337706668</v>
      </c>
      <c r="N207" t="s">
        <v>240</v>
      </c>
      <c r="O207" s="39">
        <v>15.3</v>
      </c>
      <c r="P207" s="38">
        <f>1-16/60</f>
        <v>0.73333333333333339</v>
      </c>
      <c r="Q207" s="39">
        <v>4</v>
      </c>
      <c r="R207" s="39">
        <v>298.5</v>
      </c>
      <c r="S207">
        <f t="shared" si="25"/>
        <v>178.5</v>
      </c>
      <c r="T207" t="s">
        <v>212</v>
      </c>
      <c r="U207" t="s">
        <v>237</v>
      </c>
    </row>
    <row r="208" spans="1:21" x14ac:dyDescent="0.3">
      <c r="A208" s="1">
        <f t="shared" si="2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27"/>
        <v>16.800000000000011</v>
      </c>
      <c r="L208" s="23">
        <v>4.1666666666666666E-3</v>
      </c>
      <c r="M208" s="32">
        <f t="shared" ref="M208:M271" si="28">L208/0.0006944444444</f>
        <v>6.0000000003840004</v>
      </c>
      <c r="N208" t="s">
        <v>240</v>
      </c>
      <c r="O208" s="39">
        <v>17</v>
      </c>
      <c r="P208" s="38">
        <v>0</v>
      </c>
      <c r="Q208" s="39">
        <v>4.9000000000000004</v>
      </c>
      <c r="R208" s="39">
        <v>224.9</v>
      </c>
      <c r="S208">
        <f t="shared" si="25"/>
        <v>89.9</v>
      </c>
      <c r="T208" t="s">
        <v>211</v>
      </c>
      <c r="U208" t="s">
        <v>211</v>
      </c>
    </row>
    <row r="209" spans="1:22" x14ac:dyDescent="0.3">
      <c r="A209" s="1">
        <f t="shared" si="26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27"/>
        <v>16.800000000000011</v>
      </c>
      <c r="L209" s="23">
        <v>4.1666666666666666E-3</v>
      </c>
      <c r="M209" s="32">
        <f t="shared" si="28"/>
        <v>6.0000000003840004</v>
      </c>
      <c r="N209" t="s">
        <v>240</v>
      </c>
      <c r="O209" s="39">
        <v>17</v>
      </c>
      <c r="P209" s="38">
        <v>0</v>
      </c>
      <c r="Q209" s="39">
        <v>4.9000000000000004</v>
      </c>
      <c r="R209" s="39">
        <v>224.9</v>
      </c>
      <c r="S209">
        <f t="shared" si="25"/>
        <v>89.9</v>
      </c>
      <c r="T209" t="s">
        <v>211</v>
      </c>
      <c r="U209" t="s">
        <v>211</v>
      </c>
    </row>
    <row r="210" spans="1:22" x14ac:dyDescent="0.3">
      <c r="A210" s="1">
        <f t="shared" si="26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27"/>
        <v>16.800000000000011</v>
      </c>
      <c r="L210" s="23">
        <v>4.5138888888888893E-3</v>
      </c>
      <c r="M210" s="32">
        <f t="shared" si="28"/>
        <v>6.5000000004160006</v>
      </c>
      <c r="N210" t="s">
        <v>240</v>
      </c>
      <c r="O210" s="39">
        <v>17</v>
      </c>
      <c r="P210" s="38">
        <v>0</v>
      </c>
      <c r="Q210" s="39">
        <v>4.9000000000000004</v>
      </c>
      <c r="R210" s="39">
        <v>224.9</v>
      </c>
      <c r="S210">
        <f t="shared" si="25"/>
        <v>89.9</v>
      </c>
      <c r="T210" t="s">
        <v>211</v>
      </c>
      <c r="U210" t="s">
        <v>211</v>
      </c>
    </row>
    <row r="211" spans="1:22" x14ac:dyDescent="0.3">
      <c r="A211" s="1">
        <f t="shared" si="26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27"/>
        <v>13.399999999999977</v>
      </c>
      <c r="L211" s="23">
        <v>2.5462962962962961E-3</v>
      </c>
      <c r="M211" s="32">
        <f t="shared" si="28"/>
        <v>3.666666666901333</v>
      </c>
      <c r="N211" t="s">
        <v>245</v>
      </c>
      <c r="O211" s="39">
        <v>13.1</v>
      </c>
      <c r="P211" s="38">
        <v>1</v>
      </c>
      <c r="Q211" s="39">
        <v>2.2000000000000002</v>
      </c>
      <c r="R211" s="39">
        <v>66.5</v>
      </c>
      <c r="S211">
        <f t="shared" si="25"/>
        <v>31.5</v>
      </c>
      <c r="T211" t="s">
        <v>210</v>
      </c>
      <c r="U211" t="s">
        <v>237</v>
      </c>
    </row>
    <row r="212" spans="1:22" x14ac:dyDescent="0.3">
      <c r="A212" s="1">
        <f t="shared" si="26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27"/>
        <v>13.399999999999977</v>
      </c>
      <c r="L212" s="23">
        <v>3.2407407407407406E-3</v>
      </c>
      <c r="M212" s="32">
        <f t="shared" si="28"/>
        <v>4.6666666669653329</v>
      </c>
      <c r="N212" t="s">
        <v>245</v>
      </c>
      <c r="O212" s="39">
        <v>13.1</v>
      </c>
      <c r="P212" s="38">
        <v>1</v>
      </c>
      <c r="Q212" s="39">
        <v>2.2000000000000002</v>
      </c>
      <c r="R212" s="39">
        <v>66.5</v>
      </c>
      <c r="S212">
        <f t="shared" si="25"/>
        <v>31.5</v>
      </c>
      <c r="T212" t="s">
        <v>210</v>
      </c>
      <c r="U212" t="s">
        <v>237</v>
      </c>
    </row>
    <row r="213" spans="1:22" x14ac:dyDescent="0.3">
      <c r="A213" s="1">
        <f t="shared" si="26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27"/>
        <v>28</v>
      </c>
      <c r="L213" s="23">
        <v>3.472222222222222E-3</v>
      </c>
      <c r="M213" s="32">
        <f t="shared" si="28"/>
        <v>5.00000000032</v>
      </c>
      <c r="N213" t="s">
        <v>245</v>
      </c>
      <c r="O213" s="39">
        <v>20</v>
      </c>
      <c r="P213" s="38">
        <f>1-49/60</f>
        <v>0.18333333333333335</v>
      </c>
      <c r="Q213" s="39">
        <v>3.9</v>
      </c>
      <c r="R213" s="39">
        <v>190.2</v>
      </c>
      <c r="S213">
        <f t="shared" si="25"/>
        <v>145.19999999999999</v>
      </c>
      <c r="T213" t="s">
        <v>212</v>
      </c>
      <c r="U213" t="s">
        <v>237</v>
      </c>
    </row>
    <row r="214" spans="1:22" x14ac:dyDescent="0.3">
      <c r="A214" s="1">
        <f t="shared" si="26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27"/>
        <v>27</v>
      </c>
      <c r="L214" s="23">
        <v>2.7777777777777779E-3</v>
      </c>
      <c r="M214" s="32">
        <f t="shared" si="28"/>
        <v>4.0000000002560006</v>
      </c>
      <c r="N214" t="s">
        <v>245</v>
      </c>
      <c r="O214" s="39">
        <v>20</v>
      </c>
      <c r="P214" s="38">
        <f>1-49/60</f>
        <v>0.18333333333333335</v>
      </c>
      <c r="Q214" s="39">
        <v>3.9</v>
      </c>
      <c r="R214" s="39">
        <v>190.2</v>
      </c>
      <c r="S214">
        <f t="shared" si="25"/>
        <v>144.19999999999999</v>
      </c>
      <c r="T214" t="s">
        <v>212</v>
      </c>
      <c r="U214" t="s">
        <v>237</v>
      </c>
      <c r="V214" s="28"/>
    </row>
    <row r="215" spans="1:22" x14ac:dyDescent="0.3">
      <c r="A215" s="1">
        <f t="shared" si="26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27"/>
        <v>17</v>
      </c>
      <c r="L215" s="23">
        <v>2.3495370370370371E-3</v>
      </c>
      <c r="M215" s="32">
        <f t="shared" si="28"/>
        <v>3.3833333335498668</v>
      </c>
      <c r="N215" t="s">
        <v>240</v>
      </c>
      <c r="O215" s="39">
        <v>12.9</v>
      </c>
      <c r="P215" s="38">
        <f>1-34/60</f>
        <v>0.43333333333333335</v>
      </c>
      <c r="Q215" s="39">
        <v>4.8</v>
      </c>
      <c r="R215" s="39">
        <v>237.8</v>
      </c>
      <c r="S215">
        <f t="shared" si="25"/>
        <v>107.80000000000001</v>
      </c>
      <c r="T215" t="s">
        <v>211</v>
      </c>
      <c r="U215" t="s">
        <v>211</v>
      </c>
    </row>
    <row r="216" spans="1:22" x14ac:dyDescent="0.3">
      <c r="A216" s="1">
        <f t="shared" si="26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27"/>
        <v>17</v>
      </c>
      <c r="L216" s="23">
        <v>1.1111111111111111E-3</v>
      </c>
      <c r="M216" s="32">
        <f t="shared" si="28"/>
        <v>1.6000000001024</v>
      </c>
      <c r="N216" t="s">
        <v>240</v>
      </c>
      <c r="O216" s="39">
        <v>12.9</v>
      </c>
      <c r="P216" s="38">
        <f>1-34/60</f>
        <v>0.43333333333333335</v>
      </c>
      <c r="Q216" s="39">
        <v>4.8</v>
      </c>
      <c r="R216" s="39">
        <v>237.8</v>
      </c>
      <c r="S216">
        <f t="shared" si="25"/>
        <v>107.80000000000001</v>
      </c>
      <c r="T216" t="s">
        <v>211</v>
      </c>
      <c r="U216" t="s">
        <v>211</v>
      </c>
    </row>
    <row r="217" spans="1:22" x14ac:dyDescent="0.3">
      <c r="A217" s="1">
        <f t="shared" si="26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27"/>
        <v>17</v>
      </c>
      <c r="L217" s="23">
        <v>1.5509259259259261E-3</v>
      </c>
      <c r="M217" s="32">
        <f t="shared" si="28"/>
        <v>2.2333333334762671</v>
      </c>
      <c r="N217" t="s">
        <v>240</v>
      </c>
      <c r="O217" s="39">
        <v>12.3</v>
      </c>
      <c r="P217" s="38">
        <f>1-52/60</f>
        <v>0.1333333333333333</v>
      </c>
      <c r="Q217" s="39">
        <v>4.0999999999999996</v>
      </c>
      <c r="R217" s="39">
        <v>232.4</v>
      </c>
      <c r="S217">
        <f t="shared" si="25"/>
        <v>102.4</v>
      </c>
      <c r="T217" t="s">
        <v>211</v>
      </c>
      <c r="U217" t="s">
        <v>211</v>
      </c>
    </row>
    <row r="218" spans="1:22" x14ac:dyDescent="0.3">
      <c r="A218" s="1">
        <f t="shared" si="26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27"/>
        <v>17</v>
      </c>
      <c r="L218" s="23">
        <v>8.9120370370370362E-4</v>
      </c>
      <c r="M218" s="32">
        <f t="shared" si="28"/>
        <v>1.2833333334154666</v>
      </c>
      <c r="N218" t="s">
        <v>240</v>
      </c>
      <c r="O218" s="39">
        <v>12.3</v>
      </c>
      <c r="P218" s="38">
        <f t="shared" ref="P218:P232" si="29">1-52/60</f>
        <v>0.1333333333333333</v>
      </c>
      <c r="Q218" s="39">
        <v>4.0999999999999996</v>
      </c>
      <c r="R218" s="39">
        <v>232.4</v>
      </c>
      <c r="S218">
        <f t="shared" si="25"/>
        <v>102.4</v>
      </c>
      <c r="T218" t="s">
        <v>211</v>
      </c>
      <c r="U218" t="s">
        <v>211</v>
      </c>
    </row>
    <row r="219" spans="1:22" x14ac:dyDescent="0.3">
      <c r="A219" s="1">
        <f t="shared" si="26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27"/>
        <v>17</v>
      </c>
      <c r="L219" s="23">
        <v>1.0763888888888889E-3</v>
      </c>
      <c r="M219" s="32">
        <f t="shared" si="28"/>
        <v>1.5500000000992</v>
      </c>
      <c r="N219" t="s">
        <v>240</v>
      </c>
      <c r="O219" s="39">
        <v>12.3</v>
      </c>
      <c r="P219" s="38">
        <f t="shared" si="29"/>
        <v>0.1333333333333333</v>
      </c>
      <c r="Q219" s="39">
        <v>4.0999999999999996</v>
      </c>
      <c r="R219" s="39">
        <v>232.4</v>
      </c>
      <c r="S219">
        <f t="shared" si="25"/>
        <v>102.4</v>
      </c>
      <c r="T219" t="s">
        <v>211</v>
      </c>
      <c r="U219" t="s">
        <v>211</v>
      </c>
    </row>
    <row r="220" spans="1:22" x14ac:dyDescent="0.3">
      <c r="A220" s="1">
        <f t="shared" si="26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27"/>
        <v>17</v>
      </c>
      <c r="L220" s="23">
        <v>1.8402777777777777E-3</v>
      </c>
      <c r="M220" s="32">
        <f t="shared" si="28"/>
        <v>2.6500000001695998</v>
      </c>
      <c r="N220" t="s">
        <v>240</v>
      </c>
      <c r="O220" s="39">
        <v>12.3</v>
      </c>
      <c r="P220" s="38">
        <f t="shared" si="29"/>
        <v>0.1333333333333333</v>
      </c>
      <c r="Q220" s="39">
        <v>4.0999999999999996</v>
      </c>
      <c r="R220" s="39">
        <v>232.4</v>
      </c>
      <c r="S220">
        <f t="shared" si="25"/>
        <v>102.4</v>
      </c>
      <c r="T220" t="s">
        <v>211</v>
      </c>
      <c r="U220" t="s">
        <v>211</v>
      </c>
    </row>
    <row r="221" spans="1:22" x14ac:dyDescent="0.3">
      <c r="A221" s="1">
        <f t="shared" si="26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27"/>
        <v>17</v>
      </c>
      <c r="L221" s="23">
        <v>2.615740740740741E-3</v>
      </c>
      <c r="M221" s="32">
        <f t="shared" si="28"/>
        <v>3.7666666669077338</v>
      </c>
      <c r="N221" t="s">
        <v>240</v>
      </c>
      <c r="O221" s="39">
        <v>12.3</v>
      </c>
      <c r="P221" s="38">
        <f t="shared" si="29"/>
        <v>0.1333333333333333</v>
      </c>
      <c r="Q221" s="39">
        <v>4.0999999999999996</v>
      </c>
      <c r="R221" s="39">
        <v>232.4</v>
      </c>
      <c r="S221">
        <f t="shared" si="25"/>
        <v>102.4</v>
      </c>
      <c r="T221" t="s">
        <v>211</v>
      </c>
      <c r="U221" t="s">
        <v>211</v>
      </c>
    </row>
    <row r="222" spans="1:22" x14ac:dyDescent="0.3">
      <c r="A222" s="1">
        <f t="shared" si="26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27"/>
        <v>33</v>
      </c>
      <c r="L222" s="23">
        <v>1.5509259259259261E-3</v>
      </c>
      <c r="M222" s="32">
        <f t="shared" si="28"/>
        <v>2.2333333334762671</v>
      </c>
      <c r="N222" t="s">
        <v>240</v>
      </c>
      <c r="O222" s="39">
        <v>12.3</v>
      </c>
      <c r="P222" s="38">
        <f t="shared" si="29"/>
        <v>0.1333333333333333</v>
      </c>
      <c r="Q222" s="39">
        <v>4.0999999999999996</v>
      </c>
      <c r="R222" s="39">
        <v>232.4</v>
      </c>
      <c r="S222">
        <f>IF(ABS(J222-R222)&gt;180,360-ABS(J222-R222),ABS(J222-R222))</f>
        <v>152.4</v>
      </c>
      <c r="T222" t="s">
        <v>212</v>
      </c>
      <c r="U222" t="s">
        <v>237</v>
      </c>
    </row>
    <row r="223" spans="1:22" x14ac:dyDescent="0.3">
      <c r="A223" s="1">
        <f t="shared" si="26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27"/>
        <v>17</v>
      </c>
      <c r="L223" s="23">
        <v>1.6435185185185183E-3</v>
      </c>
      <c r="M223" s="32">
        <f t="shared" si="28"/>
        <v>2.3666666668181331</v>
      </c>
      <c r="N223" t="s">
        <v>240</v>
      </c>
      <c r="O223" s="39">
        <v>12.3</v>
      </c>
      <c r="P223" s="38">
        <f t="shared" si="29"/>
        <v>0.1333333333333333</v>
      </c>
      <c r="Q223" s="39">
        <v>4.0999999999999996</v>
      </c>
      <c r="R223" s="39">
        <v>232.4</v>
      </c>
      <c r="S223">
        <f t="shared" si="25"/>
        <v>102.4</v>
      </c>
      <c r="T223" t="s">
        <v>211</v>
      </c>
      <c r="U223" t="s">
        <v>211</v>
      </c>
    </row>
    <row r="224" spans="1:22" x14ac:dyDescent="0.3">
      <c r="A224" s="1">
        <f t="shared" si="26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27"/>
        <v>17</v>
      </c>
      <c r="L224" s="23">
        <v>1.9328703703703704E-3</v>
      </c>
      <c r="M224" s="32">
        <f t="shared" si="28"/>
        <v>2.7833333335114667</v>
      </c>
      <c r="N224" t="s">
        <v>240</v>
      </c>
      <c r="O224" s="39">
        <v>12.3</v>
      </c>
      <c r="P224" s="38">
        <f t="shared" si="29"/>
        <v>0.1333333333333333</v>
      </c>
      <c r="Q224" s="39">
        <v>4.0999999999999996</v>
      </c>
      <c r="R224" s="39">
        <v>232.4</v>
      </c>
      <c r="S224">
        <f t="shared" si="25"/>
        <v>102.4</v>
      </c>
      <c r="T224" t="s">
        <v>211</v>
      </c>
      <c r="U224" t="s">
        <v>211</v>
      </c>
    </row>
    <row r="225" spans="1:22" x14ac:dyDescent="0.3">
      <c r="A225" s="1">
        <f t="shared" si="26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27"/>
        <v>17</v>
      </c>
      <c r="L225" s="23">
        <v>1.1458333333333333E-3</v>
      </c>
      <c r="M225" s="32">
        <f t="shared" si="28"/>
        <v>1.6500000001056001</v>
      </c>
      <c r="N225" t="s">
        <v>240</v>
      </c>
      <c r="O225" s="39">
        <v>12.3</v>
      </c>
      <c r="P225" s="38">
        <f t="shared" si="29"/>
        <v>0.1333333333333333</v>
      </c>
      <c r="Q225" s="39">
        <v>4.0999999999999996</v>
      </c>
      <c r="R225" s="39">
        <v>232.4</v>
      </c>
      <c r="S225">
        <f t="shared" si="25"/>
        <v>102.4</v>
      </c>
      <c r="T225" t="s">
        <v>211</v>
      </c>
      <c r="U225" t="s">
        <v>211</v>
      </c>
    </row>
    <row r="226" spans="1:22" x14ac:dyDescent="0.3">
      <c r="A226" s="1">
        <f t="shared" si="26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27"/>
        <v>17</v>
      </c>
      <c r="L226" s="23">
        <v>2.5925925925925925E-3</v>
      </c>
      <c r="M226" s="32">
        <f t="shared" si="28"/>
        <v>3.7333333335722667</v>
      </c>
      <c r="N226" t="s">
        <v>240</v>
      </c>
      <c r="O226" s="39">
        <v>12.3</v>
      </c>
      <c r="P226" s="38">
        <f t="shared" si="29"/>
        <v>0.1333333333333333</v>
      </c>
      <c r="Q226" s="39">
        <v>4.0999999999999996</v>
      </c>
      <c r="R226" s="39">
        <v>232.4</v>
      </c>
      <c r="S226">
        <f t="shared" si="25"/>
        <v>102.4</v>
      </c>
      <c r="T226" t="s">
        <v>211</v>
      </c>
      <c r="U226" t="s">
        <v>211</v>
      </c>
    </row>
    <row r="227" spans="1:22" x14ac:dyDescent="0.3">
      <c r="A227" s="1">
        <f t="shared" si="26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27"/>
        <v>17</v>
      </c>
      <c r="L227" s="23">
        <v>1.736111111111111E-3</v>
      </c>
      <c r="M227" s="32">
        <f t="shared" si="28"/>
        <v>2.50000000016</v>
      </c>
      <c r="N227" t="s">
        <v>240</v>
      </c>
      <c r="O227" s="39">
        <v>12.3</v>
      </c>
      <c r="P227" s="38">
        <f t="shared" si="29"/>
        <v>0.1333333333333333</v>
      </c>
      <c r="Q227" s="39">
        <v>4.0999999999999996</v>
      </c>
      <c r="R227" s="39">
        <v>232.4</v>
      </c>
      <c r="S227">
        <f t="shared" si="25"/>
        <v>102.4</v>
      </c>
      <c r="T227" t="s">
        <v>211</v>
      </c>
      <c r="U227" t="s">
        <v>211</v>
      </c>
    </row>
    <row r="228" spans="1:22" x14ac:dyDescent="0.3">
      <c r="A228" s="1">
        <f t="shared" si="26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27"/>
        <v>17</v>
      </c>
      <c r="L228" s="23">
        <v>2.8240740740740739E-3</v>
      </c>
      <c r="M228" s="32">
        <f t="shared" si="28"/>
        <v>4.0666666669269329</v>
      </c>
      <c r="N228" t="s">
        <v>240</v>
      </c>
      <c r="O228" s="39">
        <v>12.3</v>
      </c>
      <c r="P228" s="38">
        <f t="shared" si="29"/>
        <v>0.1333333333333333</v>
      </c>
      <c r="Q228" s="39">
        <v>4.0999999999999996</v>
      </c>
      <c r="R228" s="39">
        <v>232.4</v>
      </c>
      <c r="S228">
        <f t="shared" si="25"/>
        <v>102.4</v>
      </c>
      <c r="T228" t="s">
        <v>211</v>
      </c>
      <c r="U228" t="s">
        <v>211</v>
      </c>
    </row>
    <row r="229" spans="1:22" x14ac:dyDescent="0.3">
      <c r="A229" s="1">
        <f t="shared" si="26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27"/>
        <v>17</v>
      </c>
      <c r="L229" s="23">
        <v>1.712962962962963E-3</v>
      </c>
      <c r="M229" s="32">
        <f t="shared" si="28"/>
        <v>2.4666666668245334</v>
      </c>
      <c r="N229" t="s">
        <v>240</v>
      </c>
      <c r="O229" s="39">
        <v>12.3</v>
      </c>
      <c r="P229" s="38">
        <f t="shared" si="29"/>
        <v>0.1333333333333333</v>
      </c>
      <c r="Q229" s="39">
        <v>4.0999999999999996</v>
      </c>
      <c r="R229" s="39">
        <v>232.4</v>
      </c>
      <c r="S229">
        <f t="shared" si="25"/>
        <v>102.4</v>
      </c>
      <c r="T229" t="s">
        <v>211</v>
      </c>
      <c r="U229" t="s">
        <v>211</v>
      </c>
    </row>
    <row r="230" spans="1:22" x14ac:dyDescent="0.3">
      <c r="A230" s="1">
        <f t="shared" si="26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27"/>
        <v>17</v>
      </c>
      <c r="L230" s="23">
        <v>1.3194444444444443E-3</v>
      </c>
      <c r="M230" s="32">
        <f t="shared" si="28"/>
        <v>1.9000000001215998</v>
      </c>
      <c r="N230" t="s">
        <v>240</v>
      </c>
      <c r="O230" s="39">
        <v>12.3</v>
      </c>
      <c r="P230" s="38">
        <f t="shared" si="29"/>
        <v>0.1333333333333333</v>
      </c>
      <c r="Q230" s="39">
        <v>4.0999999999999996</v>
      </c>
      <c r="R230" s="39">
        <v>232.4</v>
      </c>
      <c r="S230">
        <f t="shared" si="25"/>
        <v>102.4</v>
      </c>
      <c r="T230" t="s">
        <v>211</v>
      </c>
      <c r="U230" t="s">
        <v>211</v>
      </c>
    </row>
    <row r="231" spans="1:22" x14ac:dyDescent="0.3">
      <c r="A231" s="1">
        <f t="shared" si="26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27"/>
        <v>17</v>
      </c>
      <c r="L231" s="23">
        <v>1.6782407407407406E-3</v>
      </c>
      <c r="M231" s="32">
        <f t="shared" si="28"/>
        <v>2.416666666821333</v>
      </c>
      <c r="N231" t="s">
        <v>240</v>
      </c>
      <c r="O231" s="39">
        <v>12.3</v>
      </c>
      <c r="P231" s="38">
        <f t="shared" si="29"/>
        <v>0.1333333333333333</v>
      </c>
      <c r="Q231" s="39">
        <v>4.0999999999999996</v>
      </c>
      <c r="R231" s="39">
        <v>232.4</v>
      </c>
      <c r="S231">
        <f t="shared" si="25"/>
        <v>102.4</v>
      </c>
      <c r="T231" t="s">
        <v>211</v>
      </c>
      <c r="U231" t="s">
        <v>211</v>
      </c>
    </row>
    <row r="232" spans="1:22" x14ac:dyDescent="0.3">
      <c r="A232" s="1">
        <f t="shared" si="26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27"/>
        <v>17</v>
      </c>
      <c r="L232" s="23">
        <v>2.3148148148148151E-3</v>
      </c>
      <c r="M232" s="32">
        <f t="shared" si="28"/>
        <v>3.3333333335466673</v>
      </c>
      <c r="N232" t="s">
        <v>240</v>
      </c>
      <c r="O232" s="39">
        <v>12.3</v>
      </c>
      <c r="P232" s="38">
        <f t="shared" si="29"/>
        <v>0.1333333333333333</v>
      </c>
      <c r="Q232" s="39">
        <v>4.0999999999999996</v>
      </c>
      <c r="R232" s="39">
        <v>232.4</v>
      </c>
      <c r="S232">
        <f t="shared" si="25"/>
        <v>102.4</v>
      </c>
      <c r="T232" t="s">
        <v>211</v>
      </c>
      <c r="U232" t="s">
        <v>211</v>
      </c>
    </row>
    <row r="233" spans="1:22" x14ac:dyDescent="0.3">
      <c r="A233" s="1">
        <f t="shared" si="2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27"/>
        <v>24.199999999999989</v>
      </c>
      <c r="L233" s="23">
        <v>5.5555555555555558E-3</v>
      </c>
      <c r="M233" s="32">
        <f t="shared" si="28"/>
        <v>8.0000000005120011</v>
      </c>
      <c r="N233" t="s">
        <v>244</v>
      </c>
      <c r="O233" s="39">
        <v>19.7</v>
      </c>
      <c r="P233" s="38">
        <f>1-20/60</f>
        <v>0.66666666666666674</v>
      </c>
      <c r="Q233" s="39">
        <v>2.9</v>
      </c>
      <c r="R233" s="39">
        <v>157.69999999999999</v>
      </c>
      <c r="S233">
        <f t="shared" si="25"/>
        <v>119.30000000000001</v>
      </c>
      <c r="T233" t="s">
        <v>211</v>
      </c>
      <c r="U233" t="s">
        <v>211</v>
      </c>
      <c r="V233" s="28"/>
    </row>
    <row r="234" spans="1:22" x14ac:dyDescent="0.3">
      <c r="A234" s="1">
        <f t="shared" si="2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27"/>
        <v>14</v>
      </c>
      <c r="L234" s="23">
        <v>4.8611111111111112E-3</v>
      </c>
      <c r="M234" s="32">
        <f t="shared" si="28"/>
        <v>7.0000000004479999</v>
      </c>
      <c r="N234" t="s">
        <v>244</v>
      </c>
      <c r="O234" s="39">
        <v>18.899999999999999</v>
      </c>
      <c r="P234" s="38">
        <f>1-56/60</f>
        <v>6.6666666666666652E-2</v>
      </c>
      <c r="Q234" s="39">
        <v>3.2</v>
      </c>
      <c r="R234" s="39">
        <v>211</v>
      </c>
      <c r="S234">
        <f t="shared" si="25"/>
        <v>139</v>
      </c>
      <c r="T234" t="s">
        <v>212</v>
      </c>
      <c r="U234" t="s">
        <v>237</v>
      </c>
    </row>
    <row r="235" spans="1:22" x14ac:dyDescent="0.3">
      <c r="A235" s="1">
        <f t="shared" si="26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27"/>
        <v>2</v>
      </c>
      <c r="L235" s="23">
        <v>6.9444444444444441E-3</v>
      </c>
      <c r="M235" s="32">
        <f t="shared" si="28"/>
        <v>10.00000000064</v>
      </c>
      <c r="N235" t="s">
        <v>244</v>
      </c>
      <c r="O235" s="39">
        <v>18.899999999999999</v>
      </c>
      <c r="P235" s="38">
        <f>1-56/60</f>
        <v>6.6666666666666652E-2</v>
      </c>
      <c r="Q235" s="39">
        <v>3.2</v>
      </c>
      <c r="R235" s="39">
        <v>211</v>
      </c>
      <c r="S235">
        <f t="shared" si="25"/>
        <v>123</v>
      </c>
      <c r="T235" t="s">
        <v>211</v>
      </c>
      <c r="U235" t="s">
        <v>211</v>
      </c>
    </row>
    <row r="236" spans="1:22" x14ac:dyDescent="0.3">
      <c r="A236" s="1">
        <f t="shared" si="2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27"/>
        <v>3.5999999999999943</v>
      </c>
      <c r="N236" t="s">
        <v>241</v>
      </c>
      <c r="O236" s="39">
        <v>16.600000000000001</v>
      </c>
      <c r="Q236" s="39">
        <v>6</v>
      </c>
      <c r="R236" s="39">
        <v>240</v>
      </c>
      <c r="S236">
        <f t="shared" si="25"/>
        <v>32</v>
      </c>
      <c r="T236" t="s">
        <v>210</v>
      </c>
      <c r="U236" t="s">
        <v>237</v>
      </c>
    </row>
    <row r="237" spans="1:22" x14ac:dyDescent="0.3">
      <c r="A237" s="1">
        <f t="shared" si="2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27"/>
        <v>4.1000000000000227</v>
      </c>
      <c r="L237" s="23">
        <v>3.472222222222222E-3</v>
      </c>
      <c r="M237" s="32">
        <f t="shared" si="28"/>
        <v>5.00000000032</v>
      </c>
      <c r="N237" t="s">
        <v>241</v>
      </c>
      <c r="O237" s="39">
        <v>16.600000000000001</v>
      </c>
      <c r="Q237" s="39">
        <v>6</v>
      </c>
      <c r="R237" s="39">
        <v>240</v>
      </c>
      <c r="S237">
        <f t="shared" si="25"/>
        <v>73</v>
      </c>
      <c r="T237" t="s">
        <v>211</v>
      </c>
      <c r="U237" t="s">
        <v>211</v>
      </c>
    </row>
    <row r="238" spans="1:22" x14ac:dyDescent="0.3">
      <c r="A238" s="1">
        <f t="shared" si="2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7"/>
        <v>7</v>
      </c>
      <c r="L238" s="23">
        <v>3.1249999999999997E-3</v>
      </c>
      <c r="M238" s="32">
        <f t="shared" si="28"/>
        <v>4.5000000002879998</v>
      </c>
      <c r="N238" t="s">
        <v>241</v>
      </c>
      <c r="O238" s="39">
        <v>20.8</v>
      </c>
      <c r="Q238" s="39">
        <v>4</v>
      </c>
      <c r="R238" s="39">
        <v>60</v>
      </c>
      <c r="S238">
        <f t="shared" si="25"/>
        <v>110</v>
      </c>
      <c r="T238" t="s">
        <v>211</v>
      </c>
      <c r="U238" t="s">
        <v>211</v>
      </c>
    </row>
    <row r="239" spans="1:22" x14ac:dyDescent="0.3">
      <c r="A239" s="1">
        <f t="shared" si="2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7"/>
        <v>4.3000000000000114</v>
      </c>
      <c r="N239" t="s">
        <v>241</v>
      </c>
      <c r="O239" s="39">
        <v>20.8</v>
      </c>
      <c r="Q239" s="39">
        <v>4</v>
      </c>
      <c r="R239" s="39">
        <v>70</v>
      </c>
      <c r="S239">
        <f t="shared" si="25"/>
        <v>20</v>
      </c>
      <c r="T239" t="s">
        <v>210</v>
      </c>
      <c r="U239" t="s">
        <v>237</v>
      </c>
    </row>
    <row r="240" spans="1:22" x14ac:dyDescent="0.3">
      <c r="A240" s="1">
        <f t="shared" si="2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7"/>
        <v>11.600000000000023</v>
      </c>
      <c r="L240" s="28">
        <v>4.3981481481481484E-3</v>
      </c>
      <c r="M240" s="32">
        <f t="shared" si="28"/>
        <v>6.3333333337386675</v>
      </c>
      <c r="N240" t="s">
        <v>240</v>
      </c>
      <c r="O240" s="39">
        <v>16.600000000000001</v>
      </c>
      <c r="P240" s="38">
        <v>0</v>
      </c>
      <c r="Q240" s="39">
        <v>5.3</v>
      </c>
      <c r="R240" s="39">
        <v>78.900000000000006</v>
      </c>
      <c r="S240">
        <f t="shared" si="25"/>
        <v>81.099999999999994</v>
      </c>
      <c r="T240" t="s">
        <v>211</v>
      </c>
      <c r="U240" t="s">
        <v>211</v>
      </c>
    </row>
    <row r="241" spans="1:21" x14ac:dyDescent="0.3">
      <c r="A241" s="1">
        <f t="shared" si="2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7"/>
        <v>21.600000000000023</v>
      </c>
      <c r="L241" s="28">
        <v>4.5138888888888893E-3</v>
      </c>
      <c r="M241" s="32">
        <f t="shared" si="28"/>
        <v>6.5000000004160006</v>
      </c>
      <c r="N241" t="s">
        <v>240</v>
      </c>
      <c r="O241" s="39">
        <v>16.600000000000001</v>
      </c>
      <c r="P241" s="38">
        <v>0</v>
      </c>
      <c r="Q241" s="39">
        <v>5.3</v>
      </c>
      <c r="R241" s="39">
        <v>78.900000000000006</v>
      </c>
      <c r="S241">
        <f t="shared" si="25"/>
        <v>71.099999999999994</v>
      </c>
      <c r="T241" t="s">
        <v>211</v>
      </c>
      <c r="U241" t="s">
        <v>211</v>
      </c>
    </row>
    <row r="242" spans="1:21" x14ac:dyDescent="0.3">
      <c r="A242" s="1">
        <f t="shared" si="2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7"/>
        <v>28.5</v>
      </c>
      <c r="L242" s="28">
        <v>2.7777777777777779E-3</v>
      </c>
      <c r="M242" s="32">
        <f t="shared" si="28"/>
        <v>4.0000000002560006</v>
      </c>
      <c r="N242" t="s">
        <v>240</v>
      </c>
      <c r="O242" s="39">
        <v>19.8</v>
      </c>
      <c r="P242" s="38">
        <f>1-59/60</f>
        <v>1.6666666666666718E-2</v>
      </c>
      <c r="Q242" s="39">
        <v>5.9</v>
      </c>
      <c r="R242" s="39">
        <v>201.6</v>
      </c>
      <c r="S242">
        <f t="shared" si="25"/>
        <v>51.599999999999994</v>
      </c>
      <c r="T242" t="s">
        <v>211</v>
      </c>
      <c r="U242" t="s">
        <v>211</v>
      </c>
    </row>
    <row r="243" spans="1:21" x14ac:dyDescent="0.3">
      <c r="A243" s="1">
        <f t="shared" si="26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7"/>
        <v>0</v>
      </c>
      <c r="L243" s="23">
        <v>5.5902777777777782E-3</v>
      </c>
      <c r="M243" s="32">
        <f t="shared" si="28"/>
        <v>8.050000000515201</v>
      </c>
      <c r="N243" t="s">
        <v>240</v>
      </c>
      <c r="O243" s="39">
        <v>14.8</v>
      </c>
      <c r="P243" s="38">
        <f>1-31/60</f>
        <v>0.48333333333333328</v>
      </c>
      <c r="Q243" s="39">
        <v>6.1</v>
      </c>
      <c r="R243" s="39">
        <v>178.2</v>
      </c>
      <c r="S243">
        <f t="shared" si="25"/>
        <v>114.80000000000001</v>
      </c>
      <c r="T243" t="s">
        <v>211</v>
      </c>
      <c r="U243" t="s">
        <v>211</v>
      </c>
    </row>
    <row r="244" spans="1:21" x14ac:dyDescent="0.3">
      <c r="A244" s="1">
        <f t="shared" si="26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7"/>
        <v>0</v>
      </c>
      <c r="L244" s="23">
        <v>3.4606481481481485E-3</v>
      </c>
      <c r="M244" s="32">
        <f t="shared" si="28"/>
        <v>4.9833333336522676</v>
      </c>
      <c r="N244" t="s">
        <v>240</v>
      </c>
      <c r="O244" s="39">
        <v>14.8</v>
      </c>
      <c r="P244" s="38">
        <f t="shared" ref="P244:P248" si="30">1-31/60</f>
        <v>0.48333333333333328</v>
      </c>
      <c r="Q244" s="39">
        <v>6.1</v>
      </c>
      <c r="R244" s="39">
        <v>178.2</v>
      </c>
      <c r="S244">
        <f t="shared" si="25"/>
        <v>114.80000000000001</v>
      </c>
      <c r="T244" t="s">
        <v>211</v>
      </c>
      <c r="U244" t="s">
        <v>211</v>
      </c>
    </row>
    <row r="245" spans="1:21" x14ac:dyDescent="0.3">
      <c r="A245" s="1">
        <f t="shared" si="26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7"/>
        <v>0</v>
      </c>
      <c r="L245" s="23">
        <v>3.2175925925925926E-3</v>
      </c>
      <c r="M245" s="32">
        <f t="shared" si="28"/>
        <v>4.6333333336298672</v>
      </c>
      <c r="N245" t="s">
        <v>240</v>
      </c>
      <c r="O245" s="39">
        <v>14.8</v>
      </c>
      <c r="P245" s="38">
        <f t="shared" si="30"/>
        <v>0.48333333333333328</v>
      </c>
      <c r="Q245" s="39">
        <v>6.1</v>
      </c>
      <c r="R245" s="39">
        <v>178.2</v>
      </c>
      <c r="S245">
        <f t="shared" si="25"/>
        <v>114.80000000000001</v>
      </c>
      <c r="T245" t="s">
        <v>211</v>
      </c>
      <c r="U245" t="s">
        <v>211</v>
      </c>
    </row>
    <row r="246" spans="1:21" x14ac:dyDescent="0.3">
      <c r="A246" s="1">
        <f t="shared" si="26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7"/>
        <v>0</v>
      </c>
      <c r="L246" s="23">
        <v>1.1574074074074073E-3</v>
      </c>
      <c r="M246" s="32">
        <f t="shared" si="28"/>
        <v>1.6666666667733332</v>
      </c>
      <c r="N246" t="s">
        <v>240</v>
      </c>
      <c r="O246" s="39">
        <v>14.8</v>
      </c>
      <c r="P246" s="38">
        <f t="shared" si="30"/>
        <v>0.48333333333333328</v>
      </c>
      <c r="Q246" s="39">
        <v>6.1</v>
      </c>
      <c r="R246" s="39">
        <v>178.2</v>
      </c>
      <c r="S246">
        <f t="shared" si="25"/>
        <v>114.80000000000001</v>
      </c>
      <c r="T246" t="s">
        <v>211</v>
      </c>
      <c r="U246" t="s">
        <v>211</v>
      </c>
    </row>
    <row r="247" spans="1:21" x14ac:dyDescent="0.3">
      <c r="A247" s="1">
        <f t="shared" si="26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7"/>
        <v>0</v>
      </c>
      <c r="L247" s="23">
        <v>1.423611111111111E-3</v>
      </c>
      <c r="M247" s="32">
        <f t="shared" si="28"/>
        <v>2.0500000001311998</v>
      </c>
      <c r="N247" t="s">
        <v>240</v>
      </c>
      <c r="O247" s="39">
        <v>14.8</v>
      </c>
      <c r="P247" s="38">
        <f t="shared" si="30"/>
        <v>0.48333333333333328</v>
      </c>
      <c r="Q247" s="39">
        <v>6.1</v>
      </c>
      <c r="R247" s="39">
        <v>178.2</v>
      </c>
      <c r="S247">
        <f t="shared" si="25"/>
        <v>114.80000000000001</v>
      </c>
      <c r="T247" t="s">
        <v>211</v>
      </c>
      <c r="U247" t="s">
        <v>211</v>
      </c>
    </row>
    <row r="248" spans="1:21" x14ac:dyDescent="0.3">
      <c r="A248" s="1">
        <f t="shared" si="26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7"/>
        <v>0</v>
      </c>
      <c r="L248" s="23">
        <v>7.1759259259259259E-3</v>
      </c>
      <c r="M248" s="32">
        <f t="shared" si="28"/>
        <v>10.333333333994666</v>
      </c>
      <c r="N248" t="s">
        <v>240</v>
      </c>
      <c r="O248" s="39">
        <v>14.8</v>
      </c>
      <c r="P248" s="38">
        <f t="shared" si="30"/>
        <v>0.48333333333333328</v>
      </c>
      <c r="Q248" s="39">
        <v>6.1</v>
      </c>
      <c r="R248" s="39">
        <v>178.2</v>
      </c>
      <c r="S248">
        <f t="shared" si="25"/>
        <v>114.80000000000001</v>
      </c>
      <c r="T248" t="s">
        <v>211</v>
      </c>
      <c r="U248" t="s">
        <v>211</v>
      </c>
    </row>
    <row r="249" spans="1:21" x14ac:dyDescent="0.3">
      <c r="A249" s="1">
        <f t="shared" si="26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7"/>
        <v>0</v>
      </c>
      <c r="L249" s="23">
        <v>8.564814814814815E-3</v>
      </c>
      <c r="M249" s="32">
        <f t="shared" si="28"/>
        <v>12.333333334122667</v>
      </c>
      <c r="N249" t="s">
        <v>240</v>
      </c>
      <c r="O249" s="39">
        <v>15.1</v>
      </c>
      <c r="P249" s="38">
        <f>1-5/60</f>
        <v>0.91666666666666663</v>
      </c>
      <c r="Q249" s="39">
        <v>6.1</v>
      </c>
      <c r="R249" s="39">
        <v>182.3</v>
      </c>
      <c r="S249">
        <f t="shared" si="25"/>
        <v>110.69999999999999</v>
      </c>
      <c r="T249" t="s">
        <v>211</v>
      </c>
      <c r="U249" t="s">
        <v>211</v>
      </c>
    </row>
    <row r="250" spans="1:21" x14ac:dyDescent="0.3">
      <c r="A250" s="1">
        <f t="shared" si="26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7"/>
        <v>0</v>
      </c>
      <c r="L250" s="23">
        <v>4.3981481481481484E-3</v>
      </c>
      <c r="M250" s="32">
        <f t="shared" si="28"/>
        <v>6.3333333337386675</v>
      </c>
      <c r="N250" t="s">
        <v>240</v>
      </c>
      <c r="O250" s="39">
        <v>15.1</v>
      </c>
      <c r="P250" s="38">
        <f t="shared" ref="P250:P253" si="31">1-5/60</f>
        <v>0.91666666666666663</v>
      </c>
      <c r="Q250" s="39">
        <v>6.1</v>
      </c>
      <c r="R250" s="39">
        <v>182.3</v>
      </c>
      <c r="S250">
        <f t="shared" si="25"/>
        <v>110.69999999999999</v>
      </c>
      <c r="T250" t="s">
        <v>211</v>
      </c>
      <c r="U250" t="s">
        <v>211</v>
      </c>
    </row>
    <row r="251" spans="1:21" x14ac:dyDescent="0.3">
      <c r="A251" s="1">
        <f t="shared" si="26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7"/>
        <v>0</v>
      </c>
      <c r="L251" s="23">
        <v>2.6967592592592594E-3</v>
      </c>
      <c r="M251" s="32">
        <f t="shared" si="28"/>
        <v>3.8833333335818669</v>
      </c>
      <c r="N251" t="s">
        <v>240</v>
      </c>
      <c r="O251" s="39">
        <v>15.1</v>
      </c>
      <c r="P251" s="38">
        <f t="shared" si="31"/>
        <v>0.91666666666666663</v>
      </c>
      <c r="Q251" s="39">
        <v>6.1</v>
      </c>
      <c r="R251" s="39">
        <v>182.3</v>
      </c>
      <c r="S251">
        <f t="shared" si="25"/>
        <v>110.69999999999999</v>
      </c>
      <c r="T251" t="s">
        <v>211</v>
      </c>
      <c r="U251" t="s">
        <v>211</v>
      </c>
    </row>
    <row r="252" spans="1:21" x14ac:dyDescent="0.3">
      <c r="A252" s="1">
        <f t="shared" si="26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7"/>
        <v>0</v>
      </c>
      <c r="L252" s="23">
        <v>2.9861111111111113E-3</v>
      </c>
      <c r="M252" s="32">
        <f t="shared" si="28"/>
        <v>4.3000000002752001</v>
      </c>
      <c r="N252" t="s">
        <v>240</v>
      </c>
      <c r="O252" s="39">
        <v>15.1</v>
      </c>
      <c r="P252" s="38">
        <f t="shared" si="31"/>
        <v>0.91666666666666663</v>
      </c>
      <c r="Q252" s="39">
        <v>6.1</v>
      </c>
      <c r="R252" s="39">
        <v>182.3</v>
      </c>
      <c r="S252">
        <f t="shared" si="25"/>
        <v>110.69999999999999</v>
      </c>
      <c r="T252" t="s">
        <v>211</v>
      </c>
      <c r="U252" t="s">
        <v>211</v>
      </c>
    </row>
    <row r="253" spans="1:21" x14ac:dyDescent="0.3">
      <c r="A253" s="1">
        <f t="shared" si="26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7"/>
        <v>0</v>
      </c>
      <c r="L253" s="23">
        <v>3.2986111111111111E-3</v>
      </c>
      <c r="M253" s="32">
        <f t="shared" si="28"/>
        <v>4.7500000003040004</v>
      </c>
      <c r="N253" t="s">
        <v>240</v>
      </c>
      <c r="O253" s="39">
        <v>15.1</v>
      </c>
      <c r="P253" s="38">
        <f t="shared" si="31"/>
        <v>0.91666666666666663</v>
      </c>
      <c r="Q253" s="39">
        <v>6.1</v>
      </c>
      <c r="R253" s="39">
        <v>182.3</v>
      </c>
      <c r="S253">
        <f t="shared" si="25"/>
        <v>110.69999999999999</v>
      </c>
      <c r="T253" t="s">
        <v>211</v>
      </c>
      <c r="U253" t="s">
        <v>211</v>
      </c>
    </row>
    <row r="254" spans="1:21" x14ac:dyDescent="0.3">
      <c r="A254" s="1">
        <f t="shared" si="26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7"/>
        <v>0</v>
      </c>
      <c r="L254" s="23">
        <v>3.2407407407407406E-3</v>
      </c>
      <c r="M254" s="32">
        <f t="shared" si="28"/>
        <v>4.6666666669653329</v>
      </c>
      <c r="N254" t="s">
        <v>240</v>
      </c>
      <c r="O254" s="39">
        <v>12.4</v>
      </c>
      <c r="P254" s="38">
        <v>0</v>
      </c>
      <c r="Q254" s="39">
        <v>3.3</v>
      </c>
      <c r="R254" s="39">
        <v>194</v>
      </c>
      <c r="S254">
        <f t="shared" si="25"/>
        <v>99</v>
      </c>
      <c r="T254" t="s">
        <v>211</v>
      </c>
      <c r="U254" t="s">
        <v>211</v>
      </c>
    </row>
    <row r="255" spans="1:21" x14ac:dyDescent="0.3">
      <c r="A255" s="1">
        <f t="shared" si="26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7"/>
        <v>0</v>
      </c>
      <c r="L255" s="23">
        <v>1.5277777777777779E-3</v>
      </c>
      <c r="M255" s="32">
        <f t="shared" si="28"/>
        <v>2.2000000001408</v>
      </c>
      <c r="N255" t="s">
        <v>240</v>
      </c>
      <c r="O255" s="39">
        <v>12.4</v>
      </c>
      <c r="P255" s="38">
        <v>0</v>
      </c>
      <c r="Q255" s="39">
        <v>3.3</v>
      </c>
      <c r="R255" s="39">
        <v>194</v>
      </c>
      <c r="S255">
        <f t="shared" si="25"/>
        <v>99</v>
      </c>
      <c r="T255" t="s">
        <v>211</v>
      </c>
      <c r="U255" t="s">
        <v>211</v>
      </c>
    </row>
    <row r="256" spans="1:21" x14ac:dyDescent="0.3">
      <c r="A256" s="1">
        <f t="shared" si="26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7"/>
        <v>0</v>
      </c>
      <c r="L256" s="23">
        <v>1.0995370370370371E-3</v>
      </c>
      <c r="M256" s="32">
        <f t="shared" si="28"/>
        <v>1.5833333334346669</v>
      </c>
      <c r="N256" t="s">
        <v>240</v>
      </c>
      <c r="O256" s="39">
        <v>12.4</v>
      </c>
      <c r="P256" s="38">
        <v>0</v>
      </c>
      <c r="Q256" s="39">
        <v>3.3</v>
      </c>
      <c r="R256" s="39">
        <v>194</v>
      </c>
      <c r="S256">
        <f t="shared" si="25"/>
        <v>99</v>
      </c>
      <c r="T256" t="s">
        <v>211</v>
      </c>
      <c r="U256" t="s">
        <v>211</v>
      </c>
    </row>
    <row r="257" spans="1:21" x14ac:dyDescent="0.3">
      <c r="A257" s="1">
        <f t="shared" si="26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7"/>
        <v>0</v>
      </c>
      <c r="L257" s="23">
        <v>3.8194444444444443E-3</v>
      </c>
      <c r="M257" s="32">
        <f t="shared" si="28"/>
        <v>5.5000000003520002</v>
      </c>
      <c r="N257" t="s">
        <v>240</v>
      </c>
      <c r="O257" s="39">
        <v>12.4</v>
      </c>
      <c r="P257" s="38">
        <v>0</v>
      </c>
      <c r="Q257" s="39">
        <v>3.3</v>
      </c>
      <c r="R257" s="39">
        <v>194</v>
      </c>
      <c r="S257">
        <f t="shared" si="25"/>
        <v>99</v>
      </c>
      <c r="T257" t="s">
        <v>211</v>
      </c>
      <c r="U257" t="s">
        <v>211</v>
      </c>
    </row>
    <row r="258" spans="1:21" x14ac:dyDescent="0.3">
      <c r="A258" s="1">
        <f t="shared" si="26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7"/>
        <v>0</v>
      </c>
      <c r="L258" s="23">
        <v>3.0902777777777782E-3</v>
      </c>
      <c r="M258" s="32">
        <f t="shared" si="28"/>
        <v>4.4500000002848008</v>
      </c>
      <c r="N258" t="s">
        <v>240</v>
      </c>
      <c r="O258" s="39">
        <v>11.7</v>
      </c>
      <c r="P258" s="38">
        <f>1-48/60</f>
        <v>0.19999999999999996</v>
      </c>
      <c r="Q258" s="39">
        <v>1.3</v>
      </c>
      <c r="R258" s="39">
        <v>194.8</v>
      </c>
      <c r="S258">
        <f t="shared" si="25"/>
        <v>98.199999999999989</v>
      </c>
      <c r="T258" t="s">
        <v>211</v>
      </c>
      <c r="U258" t="s">
        <v>211</v>
      </c>
    </row>
    <row r="259" spans="1:21" x14ac:dyDescent="0.3">
      <c r="A259" s="1">
        <f t="shared" si="26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7"/>
        <v>0</v>
      </c>
      <c r="L259" s="23">
        <v>1.2037037037037038E-3</v>
      </c>
      <c r="M259" s="32">
        <f t="shared" si="28"/>
        <v>1.7333333334442669</v>
      </c>
      <c r="N259" t="s">
        <v>240</v>
      </c>
      <c r="O259" s="39">
        <v>11.7</v>
      </c>
      <c r="P259" s="38">
        <f t="shared" ref="P259:P263" si="32">1-48/60</f>
        <v>0.19999999999999996</v>
      </c>
      <c r="Q259" s="39">
        <v>1.3</v>
      </c>
      <c r="R259" s="39">
        <v>194.8</v>
      </c>
      <c r="S259">
        <f t="shared" ref="S259:S285" si="33">IF(ABS(J259-R259)&gt;180,360-ABS(J259-R259),ABS(J259-R259))</f>
        <v>98.199999999999989</v>
      </c>
      <c r="T259" t="s">
        <v>211</v>
      </c>
      <c r="U259" t="s">
        <v>211</v>
      </c>
    </row>
    <row r="260" spans="1:21" x14ac:dyDescent="0.3">
      <c r="A260" s="1">
        <f t="shared" ref="A260:A285" si="34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7"/>
        <v>0</v>
      </c>
      <c r="L260" s="23">
        <v>1.8981481481481482E-3</v>
      </c>
      <c r="M260" s="32">
        <f t="shared" si="28"/>
        <v>2.7333333335082668</v>
      </c>
      <c r="N260" t="s">
        <v>240</v>
      </c>
      <c r="O260" s="39">
        <v>11.7</v>
      </c>
      <c r="P260" s="38">
        <f t="shared" si="32"/>
        <v>0.19999999999999996</v>
      </c>
      <c r="Q260" s="39">
        <v>1.3</v>
      </c>
      <c r="R260" s="39">
        <v>194.8</v>
      </c>
      <c r="S260">
        <f t="shared" si="33"/>
        <v>98.199999999999989</v>
      </c>
      <c r="T260" t="s">
        <v>211</v>
      </c>
      <c r="U260" t="s">
        <v>211</v>
      </c>
    </row>
    <row r="261" spans="1:21" x14ac:dyDescent="0.3">
      <c r="A261" s="1">
        <f t="shared" si="34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7"/>
        <v>0</v>
      </c>
      <c r="L261" s="23">
        <v>1.0995370370370371E-3</v>
      </c>
      <c r="M261" s="32">
        <f t="shared" si="28"/>
        <v>1.5833333334346669</v>
      </c>
      <c r="N261" t="s">
        <v>240</v>
      </c>
      <c r="O261" s="39">
        <v>11.7</v>
      </c>
      <c r="P261" s="38">
        <f t="shared" si="32"/>
        <v>0.19999999999999996</v>
      </c>
      <c r="Q261" s="39">
        <v>1.3</v>
      </c>
      <c r="R261" s="39">
        <v>194.8</v>
      </c>
      <c r="S261">
        <f t="shared" si="33"/>
        <v>98.199999999999989</v>
      </c>
      <c r="T261" t="s">
        <v>211</v>
      </c>
      <c r="U261" t="s">
        <v>211</v>
      </c>
    </row>
    <row r="262" spans="1:21" x14ac:dyDescent="0.3">
      <c r="A262" s="1">
        <f t="shared" si="34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7"/>
        <v>0</v>
      </c>
      <c r="L262" s="23">
        <v>1.1574074074074073E-3</v>
      </c>
      <c r="M262" s="32">
        <f t="shared" si="28"/>
        <v>1.6666666667733332</v>
      </c>
      <c r="N262" t="s">
        <v>240</v>
      </c>
      <c r="O262" s="39">
        <v>11.7</v>
      </c>
      <c r="P262" s="38">
        <f t="shared" si="32"/>
        <v>0.19999999999999996</v>
      </c>
      <c r="Q262" s="39">
        <v>1.3</v>
      </c>
      <c r="R262" s="39">
        <v>194.8</v>
      </c>
      <c r="S262">
        <f t="shared" si="33"/>
        <v>98.199999999999989</v>
      </c>
      <c r="T262" t="s">
        <v>211</v>
      </c>
      <c r="U262" t="s">
        <v>211</v>
      </c>
    </row>
    <row r="263" spans="1:21" x14ac:dyDescent="0.3">
      <c r="A263" s="1">
        <f t="shared" si="34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7"/>
        <v>0</v>
      </c>
      <c r="L263" s="23">
        <v>9.2592592592592585E-4</v>
      </c>
      <c r="M263" s="32">
        <f t="shared" si="28"/>
        <v>1.3333333334186666</v>
      </c>
      <c r="N263" t="s">
        <v>240</v>
      </c>
      <c r="O263" s="39">
        <v>11.7</v>
      </c>
      <c r="P263" s="38">
        <f t="shared" si="32"/>
        <v>0.19999999999999996</v>
      </c>
      <c r="Q263" s="39">
        <v>1.3</v>
      </c>
      <c r="R263" s="39">
        <v>194.8</v>
      </c>
      <c r="S263">
        <f t="shared" si="33"/>
        <v>98.199999999999989</v>
      </c>
      <c r="T263" t="s">
        <v>211</v>
      </c>
      <c r="U263" t="s">
        <v>211</v>
      </c>
    </row>
    <row r="264" spans="1:21" x14ac:dyDescent="0.3">
      <c r="A264" s="1">
        <f t="shared" si="34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7"/>
        <v>7</v>
      </c>
      <c r="L264" s="23">
        <v>6.053240740740741E-3</v>
      </c>
      <c r="M264" s="32">
        <f t="shared" si="28"/>
        <v>8.7166666672245334</v>
      </c>
      <c r="N264" t="s">
        <v>240</v>
      </c>
      <c r="O264" s="39">
        <v>9.6999999999999993</v>
      </c>
      <c r="P264" s="38">
        <v>1</v>
      </c>
      <c r="Q264" s="39">
        <v>3.5</v>
      </c>
      <c r="R264" s="39">
        <v>218</v>
      </c>
      <c r="S264">
        <f t="shared" si="33"/>
        <v>152</v>
      </c>
      <c r="T264" t="s">
        <v>212</v>
      </c>
      <c r="U264" t="s">
        <v>237</v>
      </c>
    </row>
    <row r="265" spans="1:21" x14ac:dyDescent="0.3">
      <c r="A265" s="1">
        <f t="shared" si="34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7"/>
        <v>7</v>
      </c>
      <c r="L265" s="23">
        <v>1.4699074074074074E-3</v>
      </c>
      <c r="M265" s="32">
        <f t="shared" si="28"/>
        <v>2.1166666668021334</v>
      </c>
      <c r="N265" t="s">
        <v>240</v>
      </c>
      <c r="O265" s="39">
        <v>9.6999999999999993</v>
      </c>
      <c r="P265" s="38">
        <v>1</v>
      </c>
      <c r="Q265" s="39">
        <v>3.5</v>
      </c>
      <c r="R265" s="39">
        <v>218</v>
      </c>
      <c r="S265">
        <f t="shared" si="33"/>
        <v>152</v>
      </c>
      <c r="T265" t="s">
        <v>212</v>
      </c>
      <c r="U265" t="s">
        <v>237</v>
      </c>
    </row>
    <row r="266" spans="1:21" x14ac:dyDescent="0.3">
      <c r="A266" s="1">
        <f t="shared" si="34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7"/>
        <v>7</v>
      </c>
      <c r="L266" s="23">
        <v>2.6388888888888885E-3</v>
      </c>
      <c r="M266" s="32">
        <f t="shared" si="28"/>
        <v>3.8000000002431995</v>
      </c>
      <c r="N266" t="s">
        <v>240</v>
      </c>
      <c r="O266" s="39">
        <v>9.6999999999999993</v>
      </c>
      <c r="P266" s="38">
        <v>1</v>
      </c>
      <c r="Q266" s="39">
        <v>3.5</v>
      </c>
      <c r="R266" s="39">
        <v>218</v>
      </c>
      <c r="S266">
        <f t="shared" si="33"/>
        <v>152</v>
      </c>
      <c r="T266" t="s">
        <v>212</v>
      </c>
      <c r="U266" t="s">
        <v>237</v>
      </c>
    </row>
    <row r="267" spans="1:21" x14ac:dyDescent="0.3">
      <c r="A267" s="1">
        <f t="shared" si="34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7"/>
        <v>3</v>
      </c>
      <c r="L267" s="23">
        <v>1.6435185185185183E-3</v>
      </c>
      <c r="M267" s="32">
        <f t="shared" si="28"/>
        <v>2.3666666668181331</v>
      </c>
      <c r="N267" t="s">
        <v>240</v>
      </c>
      <c r="O267" s="39">
        <v>10.6</v>
      </c>
      <c r="P267" s="38">
        <v>1</v>
      </c>
      <c r="Q267" s="39">
        <v>6.7</v>
      </c>
      <c r="R267" s="39">
        <v>214.5</v>
      </c>
      <c r="S267">
        <f t="shared" si="33"/>
        <v>165.5</v>
      </c>
      <c r="T267" t="s">
        <v>212</v>
      </c>
      <c r="U267" t="s">
        <v>237</v>
      </c>
    </row>
    <row r="268" spans="1:21" x14ac:dyDescent="0.3">
      <c r="A268" s="1">
        <f t="shared" si="34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7"/>
        <v>3</v>
      </c>
      <c r="L268" s="23">
        <v>4.1319444444444442E-3</v>
      </c>
      <c r="M268" s="32">
        <f t="shared" si="28"/>
        <v>5.9500000003807996</v>
      </c>
      <c r="N268" t="s">
        <v>240</v>
      </c>
      <c r="O268" s="39">
        <v>10.6</v>
      </c>
      <c r="P268" s="38">
        <v>1</v>
      </c>
      <c r="Q268" s="39">
        <v>6.7</v>
      </c>
      <c r="R268" s="39">
        <v>214.5</v>
      </c>
      <c r="S268">
        <f t="shared" si="33"/>
        <v>165.5</v>
      </c>
      <c r="T268" t="s">
        <v>212</v>
      </c>
      <c r="U268" t="s">
        <v>237</v>
      </c>
    </row>
    <row r="269" spans="1:21" x14ac:dyDescent="0.3">
      <c r="A269" s="1">
        <f t="shared" si="34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35">IF(ABS(I269-J269)&gt;180,360-ABS(I269-J269),ABS(I269-J269))</f>
        <v>3</v>
      </c>
      <c r="L269" s="23">
        <v>1.736111111111111E-3</v>
      </c>
      <c r="M269" s="32">
        <f t="shared" si="28"/>
        <v>2.50000000016</v>
      </c>
      <c r="N269" t="s">
        <v>240</v>
      </c>
      <c r="O269" s="39">
        <v>10.6</v>
      </c>
      <c r="P269" s="38">
        <v>1</v>
      </c>
      <c r="Q269" s="39">
        <v>6.7</v>
      </c>
      <c r="R269" s="39">
        <v>214.5</v>
      </c>
      <c r="S269">
        <f t="shared" si="33"/>
        <v>165.5</v>
      </c>
      <c r="T269" t="s">
        <v>212</v>
      </c>
      <c r="U269" t="s">
        <v>237</v>
      </c>
    </row>
    <row r="270" spans="1:21" x14ac:dyDescent="0.3">
      <c r="A270" s="1">
        <f t="shared" si="34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35"/>
        <v>3</v>
      </c>
      <c r="L270" s="23">
        <v>1.1805555555555556E-3</v>
      </c>
      <c r="M270" s="32">
        <f t="shared" si="28"/>
        <v>1.7000000001088</v>
      </c>
      <c r="N270" t="s">
        <v>240</v>
      </c>
      <c r="O270" s="39">
        <v>10.6</v>
      </c>
      <c r="P270" s="38">
        <v>1</v>
      </c>
      <c r="Q270" s="39">
        <v>6.7</v>
      </c>
      <c r="R270" s="39">
        <v>214.5</v>
      </c>
      <c r="S270">
        <f t="shared" si="33"/>
        <v>165.5</v>
      </c>
      <c r="T270" t="s">
        <v>212</v>
      </c>
      <c r="U270" t="s">
        <v>237</v>
      </c>
    </row>
    <row r="271" spans="1:21" x14ac:dyDescent="0.3">
      <c r="A271" s="1">
        <f t="shared" si="34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35"/>
        <v>3</v>
      </c>
      <c r="L271" s="23">
        <v>3.8310185185185183E-3</v>
      </c>
      <c r="M271" s="32">
        <f t="shared" si="28"/>
        <v>5.5166666670197335</v>
      </c>
      <c r="N271" t="s">
        <v>240</v>
      </c>
      <c r="O271" s="39">
        <v>10.6</v>
      </c>
      <c r="P271" s="38">
        <v>1</v>
      </c>
      <c r="Q271" s="39">
        <v>6.7</v>
      </c>
      <c r="R271" s="39">
        <v>214.5</v>
      </c>
      <c r="S271">
        <f t="shared" si="33"/>
        <v>165.5</v>
      </c>
      <c r="T271" t="s">
        <v>212</v>
      </c>
      <c r="U271" t="s">
        <v>237</v>
      </c>
    </row>
    <row r="272" spans="1:21" x14ac:dyDescent="0.3">
      <c r="A272" s="1">
        <f t="shared" si="34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35"/>
        <v>3</v>
      </c>
      <c r="L272" s="23">
        <v>2.2569444444444447E-3</v>
      </c>
      <c r="M272" s="32">
        <f t="shared" ref="M272:M285" si="36">L272/0.0006944444444</f>
        <v>3.2500000002080003</v>
      </c>
      <c r="N272" t="s">
        <v>240</v>
      </c>
      <c r="O272" s="39">
        <v>9.5</v>
      </c>
      <c r="P272" s="38">
        <v>1</v>
      </c>
      <c r="Q272" s="39">
        <v>3.9</v>
      </c>
      <c r="R272" s="39">
        <v>223.3</v>
      </c>
      <c r="S272">
        <f t="shared" si="33"/>
        <v>156.69999999999999</v>
      </c>
      <c r="T272" t="s">
        <v>212</v>
      </c>
      <c r="U272" t="s">
        <v>237</v>
      </c>
    </row>
    <row r="273" spans="1:21" x14ac:dyDescent="0.3">
      <c r="A273" s="1">
        <f t="shared" si="34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35"/>
        <v>3</v>
      </c>
      <c r="L273" s="23">
        <v>1.9560185185185184E-3</v>
      </c>
      <c r="M273" s="32">
        <f t="shared" si="36"/>
        <v>2.8166666668469333</v>
      </c>
      <c r="N273" t="s">
        <v>240</v>
      </c>
      <c r="O273" s="39">
        <v>9.5</v>
      </c>
      <c r="P273" s="38">
        <v>1</v>
      </c>
      <c r="Q273" s="39">
        <v>3.9</v>
      </c>
      <c r="R273" s="39">
        <v>223.3</v>
      </c>
      <c r="S273">
        <f t="shared" si="33"/>
        <v>156.69999999999999</v>
      </c>
      <c r="T273" t="s">
        <v>212</v>
      </c>
      <c r="U273" t="s">
        <v>237</v>
      </c>
    </row>
    <row r="274" spans="1:21" x14ac:dyDescent="0.3">
      <c r="A274" s="1">
        <f t="shared" si="34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35"/>
        <v>3</v>
      </c>
      <c r="L274" s="23">
        <v>1.5972222222222221E-3</v>
      </c>
      <c r="M274" s="32">
        <f t="shared" si="36"/>
        <v>2.3000000001471999</v>
      </c>
      <c r="N274" t="s">
        <v>240</v>
      </c>
      <c r="O274" s="39">
        <v>9.5</v>
      </c>
      <c r="P274" s="38">
        <v>1</v>
      </c>
      <c r="Q274" s="39">
        <v>3.9</v>
      </c>
      <c r="R274" s="39">
        <v>223.3</v>
      </c>
      <c r="S274">
        <f t="shared" si="33"/>
        <v>156.69999999999999</v>
      </c>
      <c r="T274" t="s">
        <v>212</v>
      </c>
      <c r="U274" t="s">
        <v>237</v>
      </c>
    </row>
    <row r="275" spans="1:21" x14ac:dyDescent="0.3">
      <c r="A275" s="1">
        <f t="shared" si="34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35"/>
        <v>3</v>
      </c>
      <c r="L275" s="23">
        <v>2.488425925925926E-3</v>
      </c>
      <c r="M275" s="32">
        <f t="shared" si="36"/>
        <v>3.5833333335626669</v>
      </c>
      <c r="N275" t="s">
        <v>240</v>
      </c>
      <c r="O275" s="39">
        <v>9.5</v>
      </c>
      <c r="P275" s="38">
        <v>1</v>
      </c>
      <c r="Q275" s="39">
        <v>3.9</v>
      </c>
      <c r="R275" s="39">
        <v>223.3</v>
      </c>
      <c r="S275">
        <f t="shared" si="33"/>
        <v>156.69999999999999</v>
      </c>
      <c r="T275" t="s">
        <v>212</v>
      </c>
      <c r="U275" t="s">
        <v>237</v>
      </c>
    </row>
    <row r="276" spans="1:21" x14ac:dyDescent="0.3">
      <c r="A276" s="1">
        <f t="shared" si="34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35"/>
        <v>3</v>
      </c>
      <c r="L276" s="23">
        <v>3.1597222222222222E-3</v>
      </c>
      <c r="M276" s="32">
        <f t="shared" si="36"/>
        <v>4.5500000002911998</v>
      </c>
      <c r="N276" t="s">
        <v>240</v>
      </c>
      <c r="O276" s="39">
        <v>9.6999999999999993</v>
      </c>
      <c r="P276" s="38">
        <v>1</v>
      </c>
      <c r="Q276" s="39">
        <v>3.5</v>
      </c>
      <c r="R276" s="39">
        <v>218</v>
      </c>
      <c r="S276">
        <f t="shared" si="33"/>
        <v>162</v>
      </c>
      <c r="T276" t="s">
        <v>212</v>
      </c>
      <c r="U276" t="s">
        <v>237</v>
      </c>
    </row>
    <row r="277" spans="1:21" x14ac:dyDescent="0.3">
      <c r="A277" s="1">
        <f t="shared" si="34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35"/>
        <v>3</v>
      </c>
      <c r="L277" s="23">
        <v>5.6712962962962958E-3</v>
      </c>
      <c r="M277" s="32">
        <f t="shared" si="36"/>
        <v>8.1666666671893324</v>
      </c>
      <c r="N277" t="s">
        <v>240</v>
      </c>
      <c r="O277" s="39">
        <v>9.6999999999999993</v>
      </c>
      <c r="P277" s="38">
        <v>1</v>
      </c>
      <c r="Q277" s="39">
        <v>3.5</v>
      </c>
      <c r="R277" s="39">
        <v>218</v>
      </c>
      <c r="S277">
        <f t="shared" si="33"/>
        <v>162</v>
      </c>
      <c r="T277" t="s">
        <v>212</v>
      </c>
      <c r="U277" t="s">
        <v>237</v>
      </c>
    </row>
    <row r="278" spans="1:21" x14ac:dyDescent="0.3">
      <c r="A278" s="1">
        <f t="shared" si="34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35"/>
        <v>45</v>
      </c>
      <c r="L278" s="23">
        <v>2.0138888888888888E-3</v>
      </c>
      <c r="M278" s="32">
        <f t="shared" si="36"/>
        <v>2.9000000001855999</v>
      </c>
      <c r="N278" t="s">
        <v>241</v>
      </c>
      <c r="O278" s="39">
        <v>14.9</v>
      </c>
      <c r="Q278" s="39">
        <v>6</v>
      </c>
      <c r="R278" s="39">
        <v>200</v>
      </c>
      <c r="S278">
        <f t="shared" si="33"/>
        <v>130</v>
      </c>
      <c r="T278" t="s">
        <v>211</v>
      </c>
      <c r="U278" t="s">
        <v>211</v>
      </c>
    </row>
    <row r="279" spans="1:21" x14ac:dyDescent="0.3">
      <c r="A279" s="1">
        <f t="shared" si="34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35"/>
        <v>45</v>
      </c>
      <c r="L279" s="23">
        <v>1.736111111111111E-3</v>
      </c>
      <c r="M279" s="32">
        <f t="shared" si="36"/>
        <v>2.50000000016</v>
      </c>
      <c r="N279" t="s">
        <v>241</v>
      </c>
      <c r="O279" s="39">
        <v>14.9</v>
      </c>
      <c r="Q279" s="39">
        <v>6</v>
      </c>
      <c r="R279" s="39">
        <v>200</v>
      </c>
      <c r="S279">
        <f t="shared" si="33"/>
        <v>130</v>
      </c>
      <c r="T279" t="s">
        <v>211</v>
      </c>
      <c r="U279" t="s">
        <v>211</v>
      </c>
    </row>
    <row r="280" spans="1:21" x14ac:dyDescent="0.3">
      <c r="A280" s="1">
        <f t="shared" si="34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35"/>
        <v>10</v>
      </c>
      <c r="L280" s="23">
        <v>2.4305555555555556E-3</v>
      </c>
      <c r="M280" s="32">
        <f t="shared" si="36"/>
        <v>3.5000000002239999</v>
      </c>
      <c r="N280" t="s">
        <v>241</v>
      </c>
      <c r="O280" s="39">
        <v>14.4</v>
      </c>
      <c r="Q280" s="39">
        <v>7</v>
      </c>
      <c r="R280" s="39">
        <v>220</v>
      </c>
      <c r="S280">
        <f t="shared" si="33"/>
        <v>30</v>
      </c>
      <c r="T280" t="s">
        <v>210</v>
      </c>
      <c r="U280" t="s">
        <v>237</v>
      </c>
    </row>
    <row r="281" spans="1:21" x14ac:dyDescent="0.3">
      <c r="A281" s="1">
        <f t="shared" si="34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35"/>
        <v>40</v>
      </c>
      <c r="L281" s="23">
        <v>2.1296296296296298E-3</v>
      </c>
      <c r="M281" s="32">
        <f t="shared" si="36"/>
        <v>3.0666666668629334</v>
      </c>
      <c r="N281" t="s">
        <v>241</v>
      </c>
      <c r="O281" s="39">
        <v>14.8</v>
      </c>
      <c r="Q281" s="39">
        <v>7</v>
      </c>
      <c r="R281" s="39">
        <v>210</v>
      </c>
      <c r="S281">
        <f t="shared" si="33"/>
        <v>10</v>
      </c>
      <c r="T281" t="s">
        <v>210</v>
      </c>
      <c r="U281" t="s">
        <v>237</v>
      </c>
    </row>
    <row r="282" spans="1:21" x14ac:dyDescent="0.3">
      <c r="A282" s="1">
        <f t="shared" si="34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35"/>
        <v>20</v>
      </c>
      <c r="N282" t="s">
        <v>241</v>
      </c>
      <c r="O282" s="39">
        <v>9.3000000000000007</v>
      </c>
      <c r="Q282" s="39">
        <v>6</v>
      </c>
      <c r="R282" s="39">
        <v>190</v>
      </c>
      <c r="S282">
        <f t="shared" si="33"/>
        <v>110</v>
      </c>
      <c r="T282" t="s">
        <v>211</v>
      </c>
      <c r="U282" t="s">
        <v>211</v>
      </c>
    </row>
    <row r="283" spans="1:21" x14ac:dyDescent="0.3">
      <c r="A283" s="1">
        <f t="shared" si="34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35"/>
        <v>32</v>
      </c>
      <c r="N283" t="s">
        <v>241</v>
      </c>
      <c r="O283" s="39">
        <v>19.600000000000001</v>
      </c>
      <c r="Q283" s="39">
        <v>4</v>
      </c>
      <c r="R283" s="39">
        <v>220</v>
      </c>
      <c r="S283">
        <f t="shared" si="33"/>
        <v>140</v>
      </c>
      <c r="T283" t="s">
        <v>212</v>
      </c>
      <c r="U283" t="s">
        <v>237</v>
      </c>
    </row>
    <row r="284" spans="1:21" x14ac:dyDescent="0.3">
      <c r="A284" s="1">
        <f t="shared" si="34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35"/>
        <v>10.3</v>
      </c>
      <c r="L284" s="23">
        <v>4.1666666666666666E-3</v>
      </c>
      <c r="M284" s="32">
        <f t="shared" si="36"/>
        <v>6.0000000003840004</v>
      </c>
      <c r="N284" t="s">
        <v>241</v>
      </c>
      <c r="O284" s="39">
        <v>18</v>
      </c>
      <c r="Q284" s="39">
        <v>4</v>
      </c>
      <c r="R284" s="39">
        <v>240</v>
      </c>
      <c r="S284">
        <f t="shared" si="33"/>
        <v>123</v>
      </c>
      <c r="T284" t="s">
        <v>211</v>
      </c>
      <c r="U284" t="s">
        <v>211</v>
      </c>
    </row>
    <row r="285" spans="1:21" x14ac:dyDescent="0.3">
      <c r="A285" s="1">
        <f t="shared" si="34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35"/>
        <v>10</v>
      </c>
      <c r="L285" s="23">
        <v>6.2499999999999995E-3</v>
      </c>
      <c r="M285" s="32">
        <f t="shared" si="36"/>
        <v>9.0000000005759997</v>
      </c>
      <c r="N285" t="s">
        <v>241</v>
      </c>
      <c r="O285" s="39">
        <v>18</v>
      </c>
      <c r="Q285" s="39">
        <v>4</v>
      </c>
      <c r="R285" s="39">
        <v>240</v>
      </c>
      <c r="S285">
        <f t="shared" si="33"/>
        <v>28</v>
      </c>
      <c r="T285" t="s">
        <v>210</v>
      </c>
      <c r="U285" t="s">
        <v>237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zoomScale="121" workbookViewId="0">
      <pane xSplit="1" topLeftCell="B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2023-02-27T14:12:39Z</dcterms:modified>
</cp:coreProperties>
</file>