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9_{C998E636-BEFA-4944-BBE1-9C4147BC964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P5" i="1"/>
  <c r="F4" i="1"/>
  <c r="Q5" i="1" l="1"/>
  <c r="P9" i="1" l="1"/>
  <c r="O9" i="1" s="1"/>
  <c r="P13" i="1"/>
  <c r="E23" i="1"/>
  <c r="F23" i="1" s="1"/>
  <c r="F19" i="1"/>
  <c r="H18" i="1" s="1"/>
  <c r="S13" i="1" l="1"/>
  <c r="Q13" i="1"/>
  <c r="R13" i="1"/>
  <c r="O13" i="1"/>
  <c r="G19" i="1"/>
  <c r="H22" i="1"/>
  <c r="G23" i="1"/>
  <c r="S9" i="1"/>
  <c r="R9" i="1"/>
  <c r="Q9" i="1"/>
  <c r="J7" i="1"/>
  <c r="F8" i="1"/>
  <c r="F7" i="1"/>
  <c r="F6" i="1"/>
  <c r="F5" i="1"/>
  <c r="F9" i="1" l="1"/>
  <c r="J9" i="1"/>
</calcChain>
</file>

<file path=xl/sharedStrings.xml><?xml version="1.0" encoding="utf-8"?>
<sst xmlns="http://schemas.openxmlformats.org/spreadsheetml/2006/main" count="48" uniqueCount="36">
  <si>
    <t>D1</t>
  </si>
  <si>
    <t xml:space="preserve">   LOW</t>
  </si>
  <si>
    <t xml:space="preserve">     HIGH</t>
  </si>
  <si>
    <t>Average</t>
  </si>
  <si>
    <t xml:space="preserve">    ATR=</t>
  </si>
  <si>
    <t xml:space="preserve">    цена отсчёта</t>
  </si>
  <si>
    <t>Сколько от ATR прошёл инструмент</t>
  </si>
  <si>
    <t>пун.</t>
  </si>
  <si>
    <t xml:space="preserve"> %</t>
  </si>
  <si>
    <t xml:space="preserve"> Прошёл от ATR</t>
  </si>
  <si>
    <t>Расчёт риска на сделку</t>
  </si>
  <si>
    <t>Риск на сделку</t>
  </si>
  <si>
    <t>Цена уровня</t>
  </si>
  <si>
    <t xml:space="preserve">    СТОП</t>
  </si>
  <si>
    <t>Расчёт сделки</t>
  </si>
  <si>
    <t xml:space="preserve">        %</t>
  </si>
  <si>
    <t>ПУНКТАХ</t>
  </si>
  <si>
    <t xml:space="preserve">  СТОП В</t>
  </si>
  <si>
    <t xml:space="preserve"> ЛЮФТ В</t>
  </si>
  <si>
    <t>Stop Loss</t>
  </si>
  <si>
    <t>Take 3/1</t>
  </si>
  <si>
    <t>Take 4/1</t>
  </si>
  <si>
    <t>Take 5/1</t>
  </si>
  <si>
    <t xml:space="preserve">      ТВХ</t>
  </si>
  <si>
    <t xml:space="preserve">   LONG</t>
  </si>
  <si>
    <t xml:space="preserve">   SHORT</t>
  </si>
  <si>
    <t xml:space="preserve"> ИНСТРУМЕНТА</t>
  </si>
  <si>
    <t xml:space="preserve">     НАЗВАНИЕ </t>
  </si>
  <si>
    <t xml:space="preserve">   min/max цена </t>
  </si>
  <si>
    <t>SBER 15-19/08</t>
  </si>
  <si>
    <t>Обьём</t>
  </si>
  <si>
    <t>СТОП</t>
  </si>
  <si>
    <t>Расчёт ATR</t>
  </si>
  <si>
    <t>Риск на 1 акцию</t>
  </si>
  <si>
    <t>Кол-во акций</t>
  </si>
  <si>
    <t>Лот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</si>
</sst>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\ &quot;₽&quot;"/>
    <numFmt numFmtId="166" formatCode="0.0%"/>
    <numFmt numFmtId="168" formatCode="#,##0\ &quot;₽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610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7CE"/>
      </patternFill>
    </fill>
    <fill>
      <patternFill patternType="solid">
        <fgColor rgb="FFDFE3FD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9" fillId="8" borderId="0" applyNumberFormat="0" applyBorder="0" applyAlignment="0" applyProtection="0"/>
  </cellStyleXfs>
  <cellXfs count="80">
    <xf numFmtId="0" fontId="0" fillId="0" borderId="0" xfId="0"/>
    <xf numFmtId="0" fontId="0" fillId="3" borderId="6" xfId="0" applyFill="1" applyBorder="1"/>
    <xf numFmtId="0" fontId="0" fillId="3" borderId="5" xfId="0" applyFill="1" applyBorder="1"/>
    <xf numFmtId="0" fontId="4" fillId="3" borderId="9" xfId="0" applyFont="1" applyFill="1" applyBorder="1"/>
    <xf numFmtId="0" fontId="4" fillId="3" borderId="3" xfId="0" applyFont="1" applyFill="1" applyBorder="1"/>
    <xf numFmtId="0" fontId="0" fillId="4" borderId="13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7" xfId="0" applyFill="1" applyBorder="1"/>
    <xf numFmtId="0" fontId="0" fillId="4" borderId="2" xfId="0" applyFill="1" applyBorder="1"/>
    <xf numFmtId="0" fontId="0" fillId="4" borderId="14" xfId="0" applyFill="1" applyBorder="1"/>
    <xf numFmtId="0" fontId="0" fillId="4" borderId="15" xfId="0" applyFill="1" applyBorder="1"/>
    <xf numFmtId="0" fontId="1" fillId="4" borderId="0" xfId="0" applyFont="1" applyFill="1" applyBorder="1"/>
    <xf numFmtId="0" fontId="0" fillId="4" borderId="0" xfId="0" applyFill="1" applyBorder="1"/>
    <xf numFmtId="0" fontId="0" fillId="4" borderId="16" xfId="0" applyFill="1" applyBorder="1"/>
    <xf numFmtId="0" fontId="1" fillId="3" borderId="1" xfId="0" applyFont="1" applyFill="1" applyBorder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3" xfId="0" applyFont="1" applyFill="1" applyBorder="1"/>
    <xf numFmtId="0" fontId="10" fillId="8" borderId="1" xfId="2" applyFont="1" applyBorder="1"/>
    <xf numFmtId="0" fontId="7" fillId="2" borderId="1" xfId="1" applyFont="1" applyBorder="1"/>
    <xf numFmtId="0" fontId="0" fillId="0" borderId="0" xfId="0" applyBorder="1"/>
    <xf numFmtId="0" fontId="0" fillId="6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22" xfId="0" applyFill="1" applyBorder="1"/>
    <xf numFmtId="0" fontId="0" fillId="5" borderId="21" xfId="0" applyFill="1" applyBorder="1"/>
    <xf numFmtId="0" fontId="0" fillId="6" borderId="22" xfId="0" applyFill="1" applyBorder="1"/>
    <xf numFmtId="0" fontId="0" fillId="6" borderId="21" xfId="0" applyFill="1" applyBorder="1"/>
    <xf numFmtId="0" fontId="1" fillId="9" borderId="12" xfId="0" applyFont="1" applyFill="1" applyBorder="1"/>
    <xf numFmtId="0" fontId="3" fillId="9" borderId="12" xfId="0" applyFont="1" applyFill="1" applyBorder="1"/>
    <xf numFmtId="0" fontId="12" fillId="2" borderId="4" xfId="1" applyFont="1" applyBorder="1"/>
    <xf numFmtId="0" fontId="7" fillId="2" borderId="22" xfId="1" applyFont="1" applyBorder="1"/>
    <xf numFmtId="0" fontId="7" fillId="2" borderId="21" xfId="1" applyFont="1" applyBorder="1"/>
    <xf numFmtId="0" fontId="8" fillId="0" borderId="1" xfId="0" applyFont="1" applyBorder="1"/>
    <xf numFmtId="164" fontId="4" fillId="3" borderId="7" xfId="0" applyNumberFormat="1" applyFont="1" applyFill="1" applyBorder="1"/>
    <xf numFmtId="2" fontId="15" fillId="9" borderId="1" xfId="0" applyNumberFormat="1" applyFont="1" applyFill="1" applyBorder="1"/>
    <xf numFmtId="164" fontId="15" fillId="9" borderId="1" xfId="0" applyNumberFormat="1" applyFont="1" applyFill="1" applyBorder="1"/>
    <xf numFmtId="0" fontId="15" fillId="9" borderId="4" xfId="0" applyFont="1" applyFill="1" applyBorder="1"/>
    <xf numFmtId="2" fontId="15" fillId="9" borderId="21" xfId="0" applyNumberFormat="1" applyFont="1" applyFill="1" applyBorder="1"/>
    <xf numFmtId="2" fontId="13" fillId="0" borderId="21" xfId="0" applyNumberFormat="1" applyFont="1" applyBorder="1"/>
    <xf numFmtId="2" fontId="13" fillId="0" borderId="2" xfId="0" applyNumberFormat="1" applyFont="1" applyBorder="1"/>
    <xf numFmtId="2" fontId="13" fillId="0" borderId="1" xfId="0" applyNumberFormat="1" applyFont="1" applyBorder="1"/>
    <xf numFmtId="164" fontId="15" fillId="9" borderId="4" xfId="0" applyNumberFormat="1" applyFont="1" applyFill="1" applyBorder="1"/>
    <xf numFmtId="0" fontId="4" fillId="7" borderId="7" xfId="0" applyFont="1" applyFill="1" applyBorder="1"/>
    <xf numFmtId="0" fontId="4" fillId="7" borderId="9" xfId="0" applyFont="1" applyFill="1" applyBorder="1"/>
    <xf numFmtId="0" fontId="4" fillId="7" borderId="3" xfId="0" applyFont="1" applyFill="1" applyBorder="1"/>
    <xf numFmtId="0" fontId="4" fillId="7" borderId="0" xfId="0" applyFont="1" applyFill="1" applyBorder="1"/>
    <xf numFmtId="0" fontId="4" fillId="7" borderId="10" xfId="0" applyFont="1" applyFill="1" applyBorder="1"/>
    <xf numFmtId="0" fontId="4" fillId="7" borderId="8" xfId="0" applyFont="1" applyFill="1" applyBorder="1"/>
    <xf numFmtId="0" fontId="1" fillId="3" borderId="4" xfId="0" applyFont="1" applyFill="1" applyBorder="1"/>
    <xf numFmtId="14" fontId="14" fillId="3" borderId="1" xfId="1" applyNumberFormat="1" applyFont="1" applyFill="1" applyBorder="1"/>
    <xf numFmtId="0" fontId="1" fillId="3" borderId="20" xfId="0" applyFont="1" applyFill="1" applyBorder="1"/>
    <xf numFmtId="0" fontId="1" fillId="3" borderId="2" xfId="0" applyFont="1" applyFill="1" applyBorder="1"/>
    <xf numFmtId="0" fontId="5" fillId="7" borderId="11" xfId="0" applyFont="1" applyFill="1" applyBorder="1"/>
    <xf numFmtId="0" fontId="5" fillId="7" borderId="5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166" fontId="8" fillId="7" borderId="1" xfId="0" applyNumberFormat="1" applyFont="1" applyFill="1" applyBorder="1"/>
    <xf numFmtId="0" fontId="0" fillId="3" borderId="1" xfId="0" applyFill="1" applyBorder="1"/>
    <xf numFmtId="0" fontId="0" fillId="4" borderId="0" xfId="0" applyFill="1" applyBorder="1" applyAlignment="1">
      <alignment horizontal="center"/>
    </xf>
    <xf numFmtId="168" fontId="8" fillId="7" borderId="21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2" borderId="5" xfId="1" applyFont="1" applyBorder="1" applyAlignment="1">
      <alignment horizontal="center"/>
    </xf>
    <xf numFmtId="166" fontId="2" fillId="6" borderId="2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8" fontId="2" fillId="9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7" fillId="2" borderId="6" xfId="1" applyFont="1" applyBorder="1" applyAlignment="1">
      <alignment horizontal="center"/>
    </xf>
    <xf numFmtId="0" fontId="7" fillId="2" borderId="5" xfId="1" applyFont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22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1" fontId="2" fillId="9" borderId="1" xfId="0" applyNumberFormat="1" applyFont="1" applyFill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colors>
    <mruColors>
      <color rgb="FFFFFF99"/>
      <color rgb="FFDFE3FD"/>
      <color rgb="FFCCD2FC"/>
      <color rgb="FFFFFFCC"/>
      <color rgb="FF95A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E20" sqref="E20"/>
    </sheetView>
  </sheetViews>
  <sheetFormatPr defaultRowHeight="14.4" x14ac:dyDescent="0.3"/>
  <cols>
    <col min="1" max="1" width="15.6640625" customWidth="1"/>
    <col min="2" max="2" width="3.5546875" customWidth="1"/>
    <col min="3" max="3" width="3.44140625" customWidth="1"/>
    <col min="4" max="7" width="10.77734375" customWidth="1"/>
    <col min="8" max="9" width="17.77734375" customWidth="1"/>
    <col min="10" max="10" width="7.109375" customWidth="1"/>
    <col min="11" max="11" width="4.33203125" customWidth="1"/>
    <col min="12" max="14" width="3.5546875" customWidth="1"/>
    <col min="15" max="19" width="10.6640625" customWidth="1"/>
    <col min="20" max="20" width="3.5546875" customWidth="1"/>
  </cols>
  <sheetData>
    <row r="1" spans="1:20" ht="18.75" customHeight="1" thickBot="1" x14ac:dyDescent="0.35">
      <c r="A1" s="51"/>
    </row>
    <row r="2" spans="1:20" ht="18.75" customHeight="1" thickBot="1" x14ac:dyDescent="0.35">
      <c r="A2" s="32" t="s">
        <v>27</v>
      </c>
      <c r="B2" s="5"/>
      <c r="C2" s="10"/>
      <c r="D2" s="72" t="s">
        <v>32</v>
      </c>
      <c r="E2" s="73"/>
      <c r="F2" s="10"/>
      <c r="G2" s="10"/>
      <c r="H2" s="72" t="s">
        <v>6</v>
      </c>
      <c r="I2" s="73"/>
      <c r="J2" s="10"/>
      <c r="K2" s="10"/>
      <c r="L2" s="11"/>
      <c r="N2" s="5"/>
      <c r="O2" s="72" t="s">
        <v>14</v>
      </c>
      <c r="P2" s="73"/>
      <c r="Q2" s="10"/>
      <c r="R2" s="10"/>
      <c r="S2" s="10"/>
      <c r="T2" s="11"/>
    </row>
    <row r="3" spans="1:20" ht="18.75" customHeight="1" thickBot="1" x14ac:dyDescent="0.35">
      <c r="A3" s="33" t="s">
        <v>26</v>
      </c>
      <c r="B3" s="6"/>
      <c r="C3" s="15" t="s">
        <v>0</v>
      </c>
      <c r="D3" s="15" t="s">
        <v>2</v>
      </c>
      <c r="E3" s="50" t="s">
        <v>1</v>
      </c>
      <c r="F3" s="15" t="s">
        <v>3</v>
      </c>
      <c r="G3" s="13"/>
      <c r="H3" s="52" t="s">
        <v>28</v>
      </c>
      <c r="I3" s="53" t="s">
        <v>5</v>
      </c>
      <c r="J3" s="12"/>
      <c r="K3" s="13"/>
      <c r="L3" s="14"/>
      <c r="N3" s="6"/>
      <c r="O3" s="57" t="s">
        <v>13</v>
      </c>
      <c r="P3" s="27" t="s">
        <v>17</v>
      </c>
      <c r="Q3" s="25" t="s">
        <v>18</v>
      </c>
      <c r="R3" s="13"/>
      <c r="S3" s="13"/>
      <c r="T3" s="14"/>
    </row>
    <row r="4" spans="1:20" ht="18.75" customHeight="1" thickBot="1" x14ac:dyDescent="0.35">
      <c r="A4" s="34" t="s">
        <v>29</v>
      </c>
      <c r="B4" s="6"/>
      <c r="C4" s="16">
        <v>1</v>
      </c>
      <c r="D4" s="44">
        <v>125.7</v>
      </c>
      <c r="E4" s="49">
        <v>123.28</v>
      </c>
      <c r="F4" s="35">
        <f>D4-E4</f>
        <v>2.4200000000000017</v>
      </c>
      <c r="G4" s="13"/>
      <c r="H4" s="54">
        <v>124.7</v>
      </c>
      <c r="I4" s="55">
        <v>125.72</v>
      </c>
      <c r="J4" s="13"/>
      <c r="K4" s="13"/>
      <c r="L4" s="14"/>
      <c r="N4" s="6"/>
      <c r="O4" s="56" t="s">
        <v>15</v>
      </c>
      <c r="P4" s="28" t="s">
        <v>16</v>
      </c>
      <c r="Q4" s="26" t="s">
        <v>16</v>
      </c>
      <c r="R4" s="13"/>
      <c r="S4" s="13"/>
      <c r="T4" s="14"/>
    </row>
    <row r="5" spans="1:20" ht="18.75" customHeight="1" thickBot="1" x14ac:dyDescent="0.35">
      <c r="B5" s="6"/>
      <c r="C5" s="17">
        <v>2</v>
      </c>
      <c r="D5" s="45">
        <v>126.86</v>
      </c>
      <c r="E5" s="48">
        <v>124.53</v>
      </c>
      <c r="F5" s="3">
        <f>D5-E5</f>
        <v>2.3299999999999983</v>
      </c>
      <c r="G5" s="13"/>
      <c r="H5" s="13"/>
      <c r="I5" s="13"/>
      <c r="J5" s="13"/>
      <c r="K5" s="13"/>
      <c r="L5" s="14"/>
      <c r="N5" s="6"/>
      <c r="O5" s="58">
        <v>3.0000000000000001E-3</v>
      </c>
      <c r="P5" s="36">
        <f>F15*O5</f>
        <v>0.37716</v>
      </c>
      <c r="Q5" s="36">
        <f>P5*20%</f>
        <v>7.5431999999999999E-2</v>
      </c>
      <c r="R5" s="13"/>
      <c r="S5" s="13"/>
      <c r="T5" s="14"/>
    </row>
    <row r="6" spans="1:20" ht="18.75" customHeight="1" thickBot="1" x14ac:dyDescent="0.35">
      <c r="B6" s="6"/>
      <c r="C6" s="17">
        <v>3</v>
      </c>
      <c r="D6" s="45">
        <v>127.44</v>
      </c>
      <c r="E6" s="48">
        <v>124.5</v>
      </c>
      <c r="F6" s="3">
        <f>D6-E6</f>
        <v>2.9399999999999977</v>
      </c>
      <c r="G6" s="13"/>
      <c r="H6" s="13"/>
      <c r="I6" s="13"/>
      <c r="J6" s="13"/>
      <c r="K6" s="13"/>
      <c r="L6" s="14"/>
      <c r="N6" s="6"/>
      <c r="O6" s="13"/>
      <c r="P6" s="13"/>
      <c r="Q6" s="13"/>
      <c r="R6" s="13"/>
      <c r="S6" s="13"/>
      <c r="T6" s="14"/>
    </row>
    <row r="7" spans="1:20" ht="18.75" customHeight="1" thickBot="1" x14ac:dyDescent="0.35">
      <c r="B7" s="6"/>
      <c r="C7" s="17">
        <v>4</v>
      </c>
      <c r="D7" s="45">
        <v>124.5</v>
      </c>
      <c r="E7" s="48">
        <v>123.92</v>
      </c>
      <c r="F7" s="3">
        <f>D7-E7</f>
        <v>0.57999999999999829</v>
      </c>
      <c r="G7" s="13"/>
      <c r="H7" s="13"/>
      <c r="I7" s="15" t="s">
        <v>9</v>
      </c>
      <c r="J7" s="38">
        <f>I4-H4</f>
        <v>1.019999999999996</v>
      </c>
      <c r="K7" s="29" t="s">
        <v>7</v>
      </c>
      <c r="L7" s="14"/>
      <c r="N7" s="6"/>
      <c r="O7" s="20" t="s">
        <v>24</v>
      </c>
      <c r="P7" s="13"/>
      <c r="Q7" s="13"/>
      <c r="R7" s="13"/>
      <c r="S7" s="13"/>
      <c r="T7" s="14"/>
    </row>
    <row r="8" spans="1:20" ht="18.75" customHeight="1" thickBot="1" x14ac:dyDescent="0.35">
      <c r="B8" s="6"/>
      <c r="C8" s="18">
        <v>5</v>
      </c>
      <c r="D8" s="46">
        <v>126.36</v>
      </c>
      <c r="E8" s="47">
        <v>124.72</v>
      </c>
      <c r="F8" s="4">
        <f>D8-E8</f>
        <v>1.6400000000000006</v>
      </c>
      <c r="G8" s="13"/>
      <c r="H8" s="13"/>
      <c r="I8" s="13"/>
      <c r="J8" s="13"/>
      <c r="K8" s="13"/>
      <c r="L8" s="14"/>
      <c r="N8" s="6"/>
      <c r="O8" s="22" t="s">
        <v>19</v>
      </c>
      <c r="P8" s="59" t="s">
        <v>23</v>
      </c>
      <c r="Q8" s="23" t="s">
        <v>20</v>
      </c>
      <c r="R8" s="23" t="s">
        <v>21</v>
      </c>
      <c r="S8" s="24" t="s">
        <v>22</v>
      </c>
      <c r="T8" s="14"/>
    </row>
    <row r="9" spans="1:20" ht="18.75" customHeight="1" thickBot="1" x14ac:dyDescent="0.4">
      <c r="B9" s="6"/>
      <c r="C9" s="1"/>
      <c r="D9" s="2"/>
      <c r="E9" s="31" t="s">
        <v>4</v>
      </c>
      <c r="F9" s="37">
        <f>AVERAGE(F4:F8)</f>
        <v>1.9819999999999993</v>
      </c>
      <c r="G9" s="13"/>
      <c r="H9" s="13"/>
      <c r="I9" s="15" t="s">
        <v>9</v>
      </c>
      <c r="J9" s="43">
        <f>J7/(F9/100)</f>
        <v>51.463168516649667</v>
      </c>
      <c r="K9" s="30" t="s">
        <v>8</v>
      </c>
      <c r="L9" s="14"/>
      <c r="N9" s="6"/>
      <c r="O9" s="39">
        <f>P9-P5</f>
        <v>125.418272</v>
      </c>
      <c r="P9" s="39">
        <f>F15+Q5</f>
        <v>125.79543200000001</v>
      </c>
      <c r="Q9" s="39">
        <f>P9+(3*P5)</f>
        <v>126.926912</v>
      </c>
      <c r="R9" s="40">
        <f>P9+(4*P5)</f>
        <v>127.30407200000001</v>
      </c>
      <c r="S9" s="41">
        <f>P9+(5*P5)</f>
        <v>127.68123200000001</v>
      </c>
      <c r="T9" s="14"/>
    </row>
    <row r="10" spans="1:20" ht="15" thickBot="1" x14ac:dyDescent="0.35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6"/>
      <c r="O10" s="13"/>
      <c r="P10" s="13"/>
      <c r="Q10" s="13"/>
      <c r="R10" s="13"/>
      <c r="S10" s="13"/>
      <c r="T10" s="14"/>
    </row>
    <row r="11" spans="1:20" ht="18.75" customHeight="1" thickBot="1" x14ac:dyDescent="0.35">
      <c r="N11" s="6"/>
      <c r="O11" s="19" t="s">
        <v>25</v>
      </c>
      <c r="P11" s="13"/>
      <c r="Q11" s="13"/>
      <c r="R11" s="13"/>
      <c r="S11" s="13"/>
      <c r="T11" s="14"/>
    </row>
    <row r="12" spans="1:20" ht="15" thickBot="1" x14ac:dyDescent="0.35">
      <c r="B12" s="5"/>
      <c r="C12" s="10"/>
      <c r="D12" s="72" t="s">
        <v>10</v>
      </c>
      <c r="E12" s="74"/>
      <c r="F12" s="73"/>
      <c r="G12" s="10"/>
      <c r="H12" s="11"/>
      <c r="N12" s="6"/>
      <c r="O12" s="22" t="s">
        <v>19</v>
      </c>
      <c r="P12" s="59" t="s">
        <v>23</v>
      </c>
      <c r="Q12" s="23" t="s">
        <v>20</v>
      </c>
      <c r="R12" s="23" t="s">
        <v>21</v>
      </c>
      <c r="S12" s="24" t="s">
        <v>22</v>
      </c>
      <c r="T12" s="14"/>
    </row>
    <row r="13" spans="1:20" ht="15" thickBot="1" x14ac:dyDescent="0.35">
      <c r="B13" s="6"/>
      <c r="C13" s="13"/>
      <c r="D13" s="13"/>
      <c r="E13" s="13"/>
      <c r="F13" s="13"/>
      <c r="G13" s="13"/>
      <c r="H13" s="14"/>
      <c r="N13" s="6"/>
      <c r="O13" s="36">
        <f>P13+P5</f>
        <v>126.021728</v>
      </c>
      <c r="P13" s="36">
        <f>F15-Q5</f>
        <v>125.64456799999999</v>
      </c>
      <c r="Q13" s="36">
        <f>P13-(3*P5)</f>
        <v>124.513088</v>
      </c>
      <c r="R13" s="42">
        <f>P13-(4*P5)</f>
        <v>124.13592799999999</v>
      </c>
      <c r="S13" s="42">
        <f>P13-(5*P5)</f>
        <v>123.75876799999999</v>
      </c>
      <c r="T13" s="14"/>
    </row>
    <row r="14" spans="1:20" ht="15" thickBot="1" x14ac:dyDescent="0.35">
      <c r="B14" s="6"/>
      <c r="C14" s="13"/>
      <c r="D14" s="75" t="s">
        <v>11</v>
      </c>
      <c r="E14" s="76"/>
      <c r="F14" s="75" t="s">
        <v>12</v>
      </c>
      <c r="G14" s="76"/>
      <c r="H14" s="14"/>
      <c r="N14" s="7"/>
      <c r="O14" s="8"/>
      <c r="P14" s="8"/>
      <c r="Q14" s="8"/>
      <c r="R14" s="8"/>
      <c r="S14" s="8"/>
      <c r="T14" s="9"/>
    </row>
    <row r="15" spans="1:20" ht="16.2" thickBot="1" x14ac:dyDescent="0.35">
      <c r="B15" s="6"/>
      <c r="C15" s="13"/>
      <c r="D15" s="61">
        <v>3000</v>
      </c>
      <c r="E15" s="62"/>
      <c r="F15" s="63">
        <v>125.72</v>
      </c>
      <c r="G15" s="13"/>
      <c r="H15" s="14"/>
      <c r="M15" s="21"/>
    </row>
    <row r="16" spans="1:20" ht="18.75" customHeight="1" thickBot="1" x14ac:dyDescent="0.35">
      <c r="B16" s="6"/>
      <c r="C16" s="13"/>
      <c r="D16" s="13"/>
      <c r="E16" s="13"/>
      <c r="F16" s="13"/>
      <c r="G16" s="13"/>
      <c r="H16" s="14"/>
    </row>
    <row r="17" spans="2:8" ht="18.600000000000001" customHeight="1" thickBot="1" x14ac:dyDescent="0.35">
      <c r="B17" s="6"/>
      <c r="C17" s="13"/>
      <c r="D17" s="64" t="s">
        <v>31</v>
      </c>
      <c r="E17" s="77" t="s">
        <v>33</v>
      </c>
      <c r="F17" s="77" t="s">
        <v>34</v>
      </c>
      <c r="G17" s="65" t="s">
        <v>35</v>
      </c>
      <c r="H17" s="66" t="s">
        <v>30</v>
      </c>
    </row>
    <row r="18" spans="2:8" ht="18.75" customHeight="1" thickBot="1" x14ac:dyDescent="0.35">
      <c r="B18" s="6"/>
      <c r="C18" s="13"/>
      <c r="D18" s="67">
        <v>2E-3</v>
      </c>
      <c r="E18" s="78"/>
      <c r="F18" s="78"/>
      <c r="G18" s="68">
        <v>10</v>
      </c>
      <c r="H18" s="69">
        <f>F15*F19</f>
        <v>1500000</v>
      </c>
    </row>
    <row r="19" spans="2:8" ht="18.75" customHeight="1" thickBot="1" x14ac:dyDescent="0.35">
      <c r="B19" s="6"/>
      <c r="C19" s="13"/>
      <c r="D19" s="60"/>
      <c r="E19" s="70">
        <f>F15*D18</f>
        <v>0.25144</v>
      </c>
      <c r="F19" s="79">
        <f>D15/E19</f>
        <v>11931.275851097678</v>
      </c>
      <c r="G19" s="79">
        <f>F19/G18</f>
        <v>1193.1275851097678</v>
      </c>
      <c r="H19" s="71"/>
    </row>
    <row r="20" spans="2:8" ht="15" thickBot="1" x14ac:dyDescent="0.35">
      <c r="B20" s="6"/>
      <c r="C20" s="13"/>
      <c r="D20" s="60"/>
      <c r="E20" s="60"/>
      <c r="F20" s="60"/>
      <c r="G20" s="60"/>
      <c r="H20" s="71"/>
    </row>
    <row r="21" spans="2:8" ht="15" thickBot="1" x14ac:dyDescent="0.35">
      <c r="B21" s="6"/>
      <c r="C21" s="13"/>
      <c r="D21" s="64" t="s">
        <v>31</v>
      </c>
      <c r="E21" s="77" t="s">
        <v>33</v>
      </c>
      <c r="F21" s="77" t="s">
        <v>34</v>
      </c>
      <c r="G21" s="65" t="s">
        <v>35</v>
      </c>
      <c r="H21" s="66" t="s">
        <v>30</v>
      </c>
    </row>
    <row r="22" spans="2:8" ht="18.75" customHeight="1" thickBot="1" x14ac:dyDescent="0.35">
      <c r="B22" s="6"/>
      <c r="C22" s="13"/>
      <c r="D22" s="67">
        <v>1E-3</v>
      </c>
      <c r="E22" s="78"/>
      <c r="F22" s="78"/>
      <c r="G22" s="68">
        <v>10</v>
      </c>
      <c r="H22" s="69">
        <f>F15*F23</f>
        <v>3000000</v>
      </c>
    </row>
    <row r="23" spans="2:8" ht="18.75" customHeight="1" thickBot="1" x14ac:dyDescent="0.35">
      <c r="B23" s="6"/>
      <c r="C23" s="13"/>
      <c r="D23" s="60"/>
      <c r="E23" s="70">
        <f>F15*D22</f>
        <v>0.12572</v>
      </c>
      <c r="F23" s="79">
        <f>D15/E23</f>
        <v>23862.551702195356</v>
      </c>
      <c r="G23" s="79">
        <f>F23/G22</f>
        <v>2386.2551702195356</v>
      </c>
      <c r="H23" s="71"/>
    </row>
    <row r="24" spans="2:8" ht="15" thickBot="1" x14ac:dyDescent="0.35">
      <c r="B24" s="7"/>
      <c r="C24" s="8"/>
      <c r="D24" s="8"/>
      <c r="E24" s="8"/>
      <c r="F24" s="8"/>
      <c r="G24" s="8"/>
      <c r="H24" s="9"/>
    </row>
  </sheetData>
  <mergeCells count="10">
    <mergeCell ref="E17:E18"/>
    <mergeCell ref="F17:F18"/>
    <mergeCell ref="E21:E22"/>
    <mergeCell ref="F21:F22"/>
    <mergeCell ref="D2:E2"/>
    <mergeCell ref="H2:I2"/>
    <mergeCell ref="O2:P2"/>
    <mergeCell ref="D12:F12"/>
    <mergeCell ref="D14:E14"/>
    <mergeCell ref="F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2022-08-27T06:24:07Z</dcterms:modified>
</cp:coreProperties>
</file>