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meerajkanaparthi/PycharmProjects/planesJinga/"/>
    </mc:Choice>
  </mc:AlternateContent>
  <xr:revisionPtr revIDLastSave="0" documentId="13_ncr:1_{C47C863E-1B29-2949-803F-E2CCD1E5BE20}" xr6:coauthVersionLast="47" xr6:coauthVersionMax="47" xr10:uidLastSave="{00000000-0000-0000-0000-000000000000}"/>
  <bookViews>
    <workbookView xWindow="0" yWindow="500" windowWidth="33600" windowHeight="18800" xr2:uid="{00000000-000D-0000-FFFF-FFFF00000000}"/>
  </bookViews>
  <sheets>
    <sheet name="output2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AY3" i="1"/>
  <c r="AW3" i="1"/>
  <c r="K3" i="1"/>
  <c r="E3" i="1"/>
  <c r="B3" i="1"/>
  <c r="K2" i="1"/>
  <c r="H2" i="1"/>
  <c r="E2" i="1"/>
  <c r="B2" i="1"/>
  <c r="CD1" i="1"/>
  <c r="CB1" i="1"/>
  <c r="BT1" i="1"/>
  <c r="BE1" i="1"/>
  <c r="AY1" i="1"/>
  <c r="AW1" i="1"/>
  <c r="N1" i="1"/>
  <c r="K1" i="1"/>
  <c r="H1" i="1"/>
  <c r="E1" i="1"/>
  <c r="B1" i="1"/>
</calcChain>
</file>

<file path=xl/sharedStrings.xml><?xml version="1.0" encoding="utf-8"?>
<sst xmlns="http://schemas.openxmlformats.org/spreadsheetml/2006/main" count="233" uniqueCount="233">
  <si>
    <t>name</t>
  </si>
  <si>
    <t>img</t>
  </si>
  <si>
    <t>Role</t>
  </si>
  <si>
    <t>Rolelink</t>
  </si>
  <si>
    <t>National origin</t>
  </si>
  <si>
    <t>National originlink</t>
  </si>
  <si>
    <t>Manufacturer</t>
  </si>
  <si>
    <t>Manufacturerlink</t>
  </si>
  <si>
    <t>Designer</t>
  </si>
  <si>
    <t>Designerlink</t>
  </si>
  <si>
    <t>First flight</t>
  </si>
  <si>
    <t>Number built</t>
  </si>
  <si>
    <t>Variants</t>
  </si>
  <si>
    <t>Variantslink</t>
  </si>
  <si>
    <t>Crew</t>
  </si>
  <si>
    <t>Length</t>
  </si>
  <si>
    <t>Wingspan</t>
  </si>
  <si>
    <t>Height</t>
  </si>
  <si>
    <t>Wing area</t>
  </si>
  <si>
    <t>Length de-rigged</t>
  </si>
  <si>
    <t>Width de-rigged (without tailplane)</t>
  </si>
  <si>
    <t>Width de-rigged (with tailplane)</t>
  </si>
  <si>
    <t>Height de-rigged</t>
  </si>
  <si>
    <t>Aspect ratio</t>
  </si>
  <si>
    <t>Airfoil</t>
  </si>
  <si>
    <t>Empty weight</t>
  </si>
  <si>
    <t>Gross weight</t>
  </si>
  <si>
    <t>Never exceed speed</t>
  </si>
  <si>
    <t>g limits</t>
  </si>
  <si>
    <t>Maximum glide ratio</t>
  </si>
  <si>
    <t>Rate of sink</t>
  </si>
  <si>
    <t>Wing loading</t>
  </si>
  <si>
    <t>First flightlink</t>
  </si>
  <si>
    <t>Introduction</t>
  </si>
  <si>
    <t>Introductionlink</t>
  </si>
  <si>
    <t>Retired</t>
  </si>
  <si>
    <t>Retiredlink</t>
  </si>
  <si>
    <t>Primary users</t>
  </si>
  <si>
    <t>Primary userslink</t>
  </si>
  <si>
    <t>Capacity</t>
  </si>
  <si>
    <t>Fuel capacity</t>
  </si>
  <si>
    <t>Powerplant</t>
  </si>
  <si>
    <t>Propellers</t>
  </si>
  <si>
    <t>Maximum speed</t>
  </si>
  <si>
    <t>Cruise speed</t>
  </si>
  <si>
    <t>Service ceiling</t>
  </si>
  <si>
    <t>Power/mass</t>
  </si>
  <si>
    <t>Primary user</t>
  </si>
  <si>
    <t>Primary userlink</t>
  </si>
  <si>
    <t>Developed from</t>
  </si>
  <si>
    <t>Developed fromlink</t>
  </si>
  <si>
    <t>Launch weight turbojet only</t>
  </si>
  <si>
    <t>Launch weight mixed power</t>
  </si>
  <si>
    <t>Launch weight rocket only</t>
  </si>
  <si>
    <t>Turbojet fuel capacity</t>
  </si>
  <si>
    <t>Rocket fuel capacity</t>
  </si>
  <si>
    <t>Rocket oxidiser capacity</t>
  </si>
  <si>
    <t>Turbopump H2O2 capacity</t>
  </si>
  <si>
    <t>Stall speed</t>
  </si>
  <si>
    <t>Rate of climb</t>
  </si>
  <si>
    <t>Range</t>
  </si>
  <si>
    <t>Status</t>
  </si>
  <si>
    <t>Produced</t>
  </si>
  <si>
    <t>Max takeoff weight</t>
  </si>
  <si>
    <t>Endurance</t>
  </si>
  <si>
    <t>Landing speed</t>
  </si>
  <si>
    <t>Time to altitude</t>
  </si>
  <si>
    <t>Guns</t>
  </si>
  <si>
    <t>Bombs</t>
  </si>
  <si>
    <t>Type</t>
  </si>
  <si>
    <t>Typelink</t>
  </si>
  <si>
    <t>Construction number</t>
  </si>
  <si>
    <t>Registration</t>
  </si>
  <si>
    <t>Fate</t>
  </si>
  <si>
    <t>Fatelink</t>
  </si>
  <si>
    <t>Preserved at</t>
  </si>
  <si>
    <t>Preserved atlink</t>
  </si>
  <si>
    <t>Developed into</t>
  </si>
  <si>
    <t>Developed intolink</t>
  </si>
  <si>
    <t>Maximum towing speed</t>
  </si>
  <si>
    <t>Minimum control speed</t>
  </si>
  <si>
    <t>Maximum takeoff weight</t>
  </si>
  <si>
    <t>Maximum landing weight</t>
  </si>
  <si>
    <t>Maximum zero fuel weight</t>
  </si>
  <si>
    <t>Typical basic operating weight</t>
  </si>
  <si>
    <t>Maximum usable fuel weight</t>
  </si>
  <si>
    <t>Maximum payload (D-E)</t>
  </si>
  <si>
    <t>Payload – full fuel (A-E-F)</t>
  </si>
  <si>
    <t>Fuel with maximum payload (A-D)</t>
  </si>
  <si>
    <t>Long-range cruise speed</t>
  </si>
  <si>
    <t>Balanced field length (SL, ISA, MTOW)</t>
  </si>
  <si>
    <t>Landing distance (SL, ISA, MLW)</t>
  </si>
  <si>
    <t>Noise Level</t>
  </si>
  <si>
    <t>Producedlink</t>
  </si>
  <si>
    <t>Useful load</t>
  </si>
  <si>
    <t>Combat range</t>
  </si>
  <si>
    <t>Rockets</t>
  </si>
  <si>
    <t>Main rotor diameter</t>
  </si>
  <si>
    <t>Main rotor area</t>
  </si>
  <si>
    <t>Blade tip speed</t>
  </si>
  <si>
    <t>Disc loading</t>
  </si>
  <si>
    <t>Take-off run</t>
  </si>
  <si>
    <t>Take-off distance to 50 ft (15 m)</t>
  </si>
  <si>
    <t>Landing run</t>
  </si>
  <si>
    <t>Landing distance from 50 ft (15 m)</t>
  </si>
  <si>
    <t>Diameter</t>
  </si>
  <si>
    <t>Volume</t>
  </si>
  <si>
    <t>Useful lift</t>
  </si>
  <si>
    <t>Ferry range</t>
  </si>
  <si>
    <t>Climb to 6,000 ft (1,830 m)</t>
  </si>
  <si>
    <t>Single engine ceiling</t>
  </si>
  <si>
    <t>Width</t>
  </si>
  <si>
    <t>Wingsweep</t>
  </si>
  <si>
    <t>With Fuel</t>
  </si>
  <si>
    <t>Thrust/weight</t>
  </si>
  <si>
    <t>Operating speed</t>
  </si>
  <si>
    <t>Take-off to 50 ft (15 m)</t>
  </si>
  <si>
    <t>Landing from 50 ft (15 m)</t>
  </si>
  <si>
    <t>Max aerotow speed</t>
  </si>
  <si>
    <t>Max winch launch speed</t>
  </si>
  <si>
    <t>Blade section</t>
  </si>
  <si>
    <t>Minimum speed</t>
  </si>
  <si>
    <t>Missiles</t>
  </si>
  <si>
    <t>Takeoff run to 15 m (50 ft)</t>
  </si>
  <si>
    <t>Landing run from 15 m (50 ft)</t>
  </si>
  <si>
    <t>Max Rough air speed</t>
  </si>
  <si>
    <t>Takeoff run to 50 ft (15 m)</t>
  </si>
  <si>
    <t>Landing run from 50 ft (15 m)</t>
  </si>
  <si>
    <t>Cabin length</t>
  </si>
  <si>
    <t>Cabin width</t>
  </si>
  <si>
    <t>Cabin Height</t>
  </si>
  <si>
    <t>Max Landing Weight</t>
  </si>
  <si>
    <t>Payload with full fuel</t>
  </si>
  <si>
    <t>Take off distance</t>
  </si>
  <si>
    <t>Landing distance</t>
  </si>
  <si>
    <t>Takeoff run from 15 m (50 ft)</t>
  </si>
  <si>
    <t>Landing run to 15 m (50 ft)</t>
  </si>
  <si>
    <t>Project for</t>
  </si>
  <si>
    <t>Project forlink</t>
  </si>
  <si>
    <t>Service</t>
  </si>
  <si>
    <t>Servicelink</t>
  </si>
  <si>
    <t>Outcome</t>
  </si>
  <si>
    <t>Outcomelink</t>
  </si>
  <si>
    <t>Other name(s)</t>
  </si>
  <si>
    <t>Serial</t>
  </si>
  <si>
    <t>Owners and operators</t>
  </si>
  <si>
    <t>Owners and operatorslink</t>
  </si>
  <si>
    <t>In service</t>
  </si>
  <si>
    <t>Organization</t>
  </si>
  <si>
    <t>Location</t>
  </si>
  <si>
    <t>Coordinates</t>
  </si>
  <si>
    <t>Coordinateslink</t>
  </si>
  <si>
    <t>Closed</t>
  </si>
  <si>
    <t>Closedlink</t>
  </si>
  <si>
    <t>Hardpoints</t>
  </si>
  <si>
    <t>Rough air speed max</t>
  </si>
  <si>
    <t>Aerotow speed</t>
  </si>
  <si>
    <t>Winch launch speed</t>
  </si>
  <si>
    <t>Absolute ceiling</t>
  </si>
  <si>
    <t>Max payload</t>
  </si>
  <si>
    <t>Cabin</t>
  </si>
  <si>
    <t>Cabin altitude</t>
  </si>
  <si>
    <t>Fuel consumption</t>
  </si>
  <si>
    <t>Take-off</t>
  </si>
  <si>
    <t>Landing</t>
  </si>
  <si>
    <t>Take-off Run</t>
  </si>
  <si>
    <t>Landing Roll</t>
  </si>
  <si>
    <t>Single Engine Service Ceiling</t>
  </si>
  <si>
    <t>Take-off to 50 ft (15 m)</t>
  </si>
  <si>
    <t>Landing from 50 ft (15 m)</t>
  </si>
  <si>
    <t>Takeoff distance to 15 m (50 ft)</t>
  </si>
  <si>
    <t>Landing distance from 15 m (50 ft)</t>
  </si>
  <si>
    <t>Cabin length × height × width</t>
  </si>
  <si>
    <t>Takeoff (BFL)</t>
  </si>
  <si>
    <t>Landing (wet)</t>
  </si>
  <si>
    <t>Issued by</t>
  </si>
  <si>
    <t>Issued bylink</t>
  </si>
  <si>
    <t>Successor programs</t>
  </si>
  <si>
    <t>Successor programslink</t>
  </si>
  <si>
    <t>Akaflieg München Mü13</t>
  </si>
  <si>
    <t>//upload.wikimedia.org/wikipedia/commons/thumb/1/1b/Akaflieg_Mue_13.jpg/300px-Akaflieg_Mue_13.jpg</t>
  </si>
  <si>
    <t>Sailplane</t>
  </si>
  <si>
    <t>https://en.wikipedia.org/Sailplane</t>
  </si>
  <si>
    <t>Germany</t>
  </si>
  <si>
    <t>https://en.wikipedia.org/Germany</t>
  </si>
  <si>
    <t>Akaflieg München</t>
  </si>
  <si>
    <t>https://en.wikipedia.org/Akaflieg München</t>
  </si>
  <si>
    <t>https://en.wikipedia.org/Egon Scheibe, Kurt schmidt and Tony Troeger[1]</t>
  </si>
  <si>
    <t>ca 150</t>
  </si>
  <si>
    <t>{"Mü13 'Merlin'": ' First prototype of the Mü-13 built in 1935.', "Mü13 'Atalante'": ' Second prototype of the Mü-13 built in 1936.', 'Mü13D': ' Production aircraft built by the Black Forest Aircraft works.', 'Mü13D-3': ' One of the last variants of the Mü-13 introduced in 1943.', 'Mü13E': ' Post-war development flown in 1951 and produced as the Scheibe Bergfalke.', 'Mü13M Motormerlin': " 'Merlin' "}</t>
  </si>
  <si>
    <t>https://en.wikipedia.org/Scheibe Bergfalke</t>
  </si>
  <si>
    <t>5.9 m (19 ft 4 in)</t>
  </si>
  <si>
    <t>16 m (52 ft 6 in)</t>
  </si>
  <si>
    <t>1.65 m (5 ft 5 in)</t>
  </si>
  <si>
    <t>17 m2 (180 sq ft)</t>
  </si>
  <si>
    <t>8.5 m (28 ft)</t>
  </si>
  <si>
    <t>1.04 m (3 ft 5 in)</t>
  </si>
  <si>
    <t>2.52 m (8 ft 3 in)</t>
  </si>
  <si>
    <t>1.52 m (5 ft 0 in)</t>
  </si>
  <si>
    <t>Scheibe Mü 15%[5]</t>
  </si>
  <si>
    <t>145 kg (320 lb)</t>
  </si>
  <si>
    <t>285 kg (628 lb)</t>
  </si>
  <si>
    <t>200 km/h (120 mph, 110 kn)</t>
  </si>
  <si>
    <t>+12 (ultimate)</t>
  </si>
  <si>
    <t>0.58 m/s (114 ft/min) at 55 km/h (34 mph; 30 kn)</t>
  </si>
  <si>
    <t>13.82 kg/m2 (2.83 lb/sq ft)</t>
  </si>
  <si>
    <t>Bloch MB.220</t>
  </si>
  <si>
    <t>//upload.wikimedia.org/wikipedia/commons/thumb/2/2d/Bloch_220_photo_L%27Aerophile_August_1937.jpg/300px-Bloch_220_photo_L%27Aerophile_August_1937.jpg</t>
  </si>
  <si>
    <t>Airliner</t>
  </si>
  <si>
    <t>https://en.wikipedia.org/Airliner</t>
  </si>
  <si>
    <t>Société des Avions Marcel Bloch</t>
  </si>
  <si>
    <t>https://en.wikipedia.org/Société des Avions Marcel Bloch</t>
  </si>
  <si>
    <t>19.6 m (64 ft 4 in)</t>
  </si>
  <si>
    <t>22.8 m (74 ft 10 in)</t>
  </si>
  <si>
    <t>3.9 m (12 ft 10 in)</t>
  </si>
  <si>
    <t>75 m2 (810 sq ft)</t>
  </si>
  <si>
    <t>6,500 kg (14,330 lb)</t>
  </si>
  <si>
    <t>9,500 kg (20,944 lb)</t>
  </si>
  <si>
    <t>131 kg/m2 (27 lb/sq ft)</t>
  </si>
  <si>
    <t>https://en.wikipedia.org/1936</t>
  </si>
  <si>
    <t>https://en.wikipedia.org/1938</t>
  </si>
  <si>
    <t>https://en.wikipedia.org/1950</t>
  </si>
  <si>
    <t>Air FranceFrench Air Force</t>
  </si>
  <si>
    <t>https://en.wikipedia.org/Air FranceFrench Air Force</t>
  </si>
  <si>
    <t>2,160 l (570 US gal; 480 imp gal) in four wing tanks</t>
  </si>
  <si>
    <t>1 × Gnome-Rhône 14N-17 14-cyl. two-row air-cooled piston engines, 682 kW (915 hp)   at 1,750 m (5,740 ft)(left hand rotation)</t>
  </si>
  <si>
    <t>3-bladed Ratier variable-pitch propellers</t>
  </si>
  <si>
    <t>350 km/h (220 mph, 190 kn)</t>
  </si>
  <si>
    <t>300 km/h (190 mph, 160 kn) at 60% power</t>
  </si>
  <si>
    <t>7,000 m (23,000 ft) (on one engine 2,500 m (8,200 ft))</t>
  </si>
  <si>
    <t>7.24 kg/kW (11.9 lb/hp)</t>
  </si>
  <si>
    <t>Egon Scheibe, Kurt schmidt and Tony Troeger</t>
  </si>
  <si>
    <t>"D.332, D.333, D.338"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</si>
</sst>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Inconsolata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/>
    <xf numFmtId="0" fontId="3" fillId="0" borderId="0" xfId="0" applyFont="1" applyAlignment="1"/>
    <xf numFmtId="0" fontId="1" fillId="0" borderId="0" xfId="0" quotePrefix="1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Airliner" TargetMode="External"/><Relationship Id="rId2" Type="http://schemas.openxmlformats.org/officeDocument/2006/relationships/hyperlink" Target="https://en.wikipedia.org/Germany" TargetMode="External"/><Relationship Id="rId1" Type="http://schemas.openxmlformats.org/officeDocument/2006/relationships/hyperlink" Target="https://en.wikipedia.org/Sailplane" TargetMode="External"/><Relationship Id="rId6" Type="http://schemas.openxmlformats.org/officeDocument/2006/relationships/hyperlink" Target="https://en.wikipedia.org/1950" TargetMode="External"/><Relationship Id="rId5" Type="http://schemas.openxmlformats.org/officeDocument/2006/relationships/hyperlink" Target="https://en.wikipedia.org/1938" TargetMode="External"/><Relationship Id="rId4" Type="http://schemas.openxmlformats.org/officeDocument/2006/relationships/hyperlink" Target="https://en.wikipedia.org/19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M5"/>
  <sheetViews>
    <sheetView tabSelected="1" topLeftCell="H1" workbookViewId="0">
      <pane ySplit="1" topLeftCell="A2" activePane="bottomLeft" state="frozen"/>
      <selection pane="bottomLeft" activeCell="Q11" sqref="Q11"/>
    </sheetView>
  </sheetViews>
  <sheetFormatPr baseColWidth="10" defaultColWidth="12.6640625" defaultRowHeight="15.75" customHeight="1" x14ac:dyDescent="0.15"/>
  <sheetData>
    <row r="1" spans="1:195" ht="15.75" customHeight="1" x14ac:dyDescent="0.15">
      <c r="A1" s="1" t="s">
        <v>0</v>
      </c>
      <c r="B1" s="1" t="str">
        <f ca="1">IFERROR(__xludf.DUMMYFUNCTION("GOOGLETRANSLATE(A:A, ""en"", ""te"")"),"పేరు")</f>
        <v>పేరు</v>
      </c>
      <c r="C1" s="1" t="s">
        <v>1</v>
      </c>
      <c r="D1" s="1" t="s">
        <v>2</v>
      </c>
      <c r="E1" s="1" t="str">
        <f ca="1">IFERROR(__xludf.DUMMYFUNCTION("GOOGLETRANSLATE(F:F, ""en"", ""te"")"),"పాత్ర")</f>
        <v>పాత్ర</v>
      </c>
      <c r="F1" s="1" t="s">
        <v>3</v>
      </c>
      <c r="G1" s="1" t="s">
        <v>4</v>
      </c>
      <c r="H1" s="1" t="str">
        <f ca="1">IFERROR(__xludf.DUMMYFUNCTION("GOOGLETRANSLATE(I:I, ""en"", ""te"")"),"జాతీయ మూలం")</f>
        <v>జాతీయ మూలం</v>
      </c>
      <c r="I1" s="1" t="s">
        <v>5</v>
      </c>
      <c r="J1" s="1" t="s">
        <v>6</v>
      </c>
      <c r="K1" s="1" t="str">
        <f ca="1">IFERROR(__xludf.DUMMYFUNCTION("GOOGLETRANSLATE(L:L, ""en"", ""te"")"),"తయారీదారు")</f>
        <v>తయారీదారు</v>
      </c>
      <c r="L1" s="1" t="s">
        <v>7</v>
      </c>
      <c r="M1" s="1" t="s">
        <v>8</v>
      </c>
      <c r="N1" s="1" t="str">
        <f ca="1">IFERROR(__xludf.DUMMYFUNCTION("GOOGLETRANSLATE(O:O, ""en"", ""te"")"),"డిజైనర్")</f>
        <v>డిజైనర్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/>
      <c r="AS1" s="1" t="s">
        <v>38</v>
      </c>
      <c r="AT1" s="1" t="s">
        <v>39</v>
      </c>
      <c r="AU1" s="1" t="s">
        <v>40</v>
      </c>
      <c r="AV1" s="1" t="s">
        <v>41</v>
      </c>
      <c r="AW1" s="1" t="str">
        <f ca="1">IFERROR(__xludf.DUMMYFUNCTION("GOOGLETRANSLATE(AX:AX, ""en"", ""te"")"),"పవర్ ప్లాంట్")</f>
        <v>పవర్ ప్లాంట్</v>
      </c>
      <c r="AX1" s="1" t="s">
        <v>42</v>
      </c>
      <c r="AY1" s="1" t="str">
        <f ca="1">IFERROR(__xludf.DUMMYFUNCTION("GOOGLETRANSLATE(AZ:AZ, ""en"", ""te"")"),"ప్రొపెల్లర్లు")</f>
        <v>ప్రొపెల్లర్లు</v>
      </c>
      <c r="AZ1" s="1" t="s">
        <v>43</v>
      </c>
      <c r="BA1" s="1" t="s">
        <v>44</v>
      </c>
      <c r="BB1" s="1" t="s">
        <v>45</v>
      </c>
      <c r="BC1" s="1" t="s">
        <v>46</v>
      </c>
      <c r="BD1" s="1" t="s">
        <v>47</v>
      </c>
      <c r="BE1" s="2" t="str">
        <f ca="1">IFERROR(__xludf.DUMMYFUNCTION("GOOGLETRANSLATE(BF:BF, ""en"", ""te"")"),"ప్రాథమిక వినియోగదారు")</f>
        <v>ప్రాథమిక వినియోగదారు</v>
      </c>
      <c r="BF1" s="1" t="s">
        <v>48</v>
      </c>
      <c r="BG1" s="1" t="s">
        <v>49</v>
      </c>
      <c r="BH1" s="1" t="s">
        <v>50</v>
      </c>
      <c r="BI1" s="1" t="s">
        <v>51</v>
      </c>
      <c r="BJ1" s="1" t="s">
        <v>52</v>
      </c>
      <c r="BK1" s="1" t="s">
        <v>53</v>
      </c>
      <c r="BL1" s="1" t="s">
        <v>54</v>
      </c>
      <c r="BM1" s="1" t="s">
        <v>55</v>
      </c>
      <c r="BN1" s="1" t="s">
        <v>56</v>
      </c>
      <c r="BO1" s="1" t="s">
        <v>57</v>
      </c>
      <c r="BP1" s="1" t="s">
        <v>58</v>
      </c>
      <c r="BQ1" s="1" t="s">
        <v>59</v>
      </c>
      <c r="BR1" s="1" t="s">
        <v>60</v>
      </c>
      <c r="BS1" s="1" t="s">
        <v>61</v>
      </c>
      <c r="BT1" s="1" t="str">
        <f ca="1">IFERROR(__xludf.DUMMYFUNCTION("GOOGLETRANSLATE(BU:BU, ""en"", ""te"")"),"స్థితి")</f>
        <v>స్థితి</v>
      </c>
      <c r="BU1" s="1" t="s">
        <v>62</v>
      </c>
      <c r="BV1" s="1"/>
      <c r="BW1" s="1" t="s">
        <v>63</v>
      </c>
      <c r="BX1" s="1" t="s">
        <v>64</v>
      </c>
      <c r="BY1" s="1" t="s">
        <v>65</v>
      </c>
      <c r="BZ1" s="1" t="s">
        <v>66</v>
      </c>
      <c r="CA1" s="1" t="s">
        <v>67</v>
      </c>
      <c r="CB1" s="1" t="str">
        <f ca="1">IFERROR(__xludf.DUMMYFUNCTION("GOOGLETRANSLATE(CC:CC, ""en"", ""te"")"),"తుపాకులు")</f>
        <v>తుపాకులు</v>
      </c>
      <c r="CC1" s="1" t="s">
        <v>68</v>
      </c>
      <c r="CD1" s="1" t="str">
        <f ca="1">IFERROR(__xludf.DUMMYFUNCTION("GOOGLETRANSLATE(CE:CE, ""en"", ""te"")"),"బాంబులు")</f>
        <v>బాంబులు</v>
      </c>
      <c r="CE1" s="1" t="s">
        <v>69</v>
      </c>
      <c r="CF1" s="1"/>
      <c r="CG1" s="1" t="s">
        <v>70</v>
      </c>
      <c r="CH1" s="1" t="s">
        <v>71</v>
      </c>
      <c r="CI1" s="1" t="s">
        <v>72</v>
      </c>
      <c r="CJ1" s="1" t="s">
        <v>73</v>
      </c>
      <c r="CK1" s="1"/>
      <c r="CL1" s="1" t="s">
        <v>74</v>
      </c>
      <c r="CM1" s="1" t="s">
        <v>75</v>
      </c>
      <c r="CN1" s="1"/>
      <c r="CO1" s="1" t="s">
        <v>76</v>
      </c>
      <c r="CP1" s="1" t="s">
        <v>77</v>
      </c>
      <c r="CQ1" s="1" t="s">
        <v>78</v>
      </c>
      <c r="CR1" s="1" t="s">
        <v>79</v>
      </c>
      <c r="CS1" s="1" t="s">
        <v>80</v>
      </c>
      <c r="CT1" s="1" t="s">
        <v>81</v>
      </c>
      <c r="CU1" s="1" t="s">
        <v>82</v>
      </c>
      <c r="CV1" s="1" t="s">
        <v>83</v>
      </c>
      <c r="CW1" s="1" t="s">
        <v>84</v>
      </c>
      <c r="CX1" s="1" t="s">
        <v>85</v>
      </c>
      <c r="CY1" s="1" t="s">
        <v>86</v>
      </c>
      <c r="CZ1" s="1" t="s">
        <v>87</v>
      </c>
      <c r="DA1" s="1" t="s">
        <v>88</v>
      </c>
      <c r="DB1" s="1" t="s">
        <v>89</v>
      </c>
      <c r="DC1" s="1" t="s">
        <v>90</v>
      </c>
      <c r="DD1" s="1" t="s">
        <v>91</v>
      </c>
      <c r="DE1" s="1" t="s">
        <v>92</v>
      </c>
      <c r="DF1" s="1" t="s">
        <v>93</v>
      </c>
      <c r="DG1" s="1" t="s">
        <v>94</v>
      </c>
      <c r="DH1" s="1" t="s">
        <v>95</v>
      </c>
      <c r="DI1" s="1" t="s">
        <v>96</v>
      </c>
      <c r="DJ1" s="1" t="s">
        <v>97</v>
      </c>
      <c r="DK1" s="1" t="s">
        <v>98</v>
      </c>
      <c r="DL1" s="1" t="s">
        <v>99</v>
      </c>
      <c r="DM1" s="1" t="s">
        <v>100</v>
      </c>
      <c r="DN1" s="1" t="s">
        <v>101</v>
      </c>
      <c r="DO1" s="1" t="s">
        <v>102</v>
      </c>
      <c r="DP1" s="1" t="s">
        <v>103</v>
      </c>
      <c r="DQ1" s="1" t="s">
        <v>104</v>
      </c>
      <c r="DR1" s="1" t="s">
        <v>105</v>
      </c>
      <c r="DS1" s="1" t="s">
        <v>106</v>
      </c>
      <c r="DT1" s="1" t="s">
        <v>107</v>
      </c>
      <c r="DU1" s="1" t="s">
        <v>108</v>
      </c>
      <c r="DV1" s="1" t="s">
        <v>109</v>
      </c>
      <c r="DW1" s="1" t="s">
        <v>110</v>
      </c>
      <c r="DX1" s="1" t="s">
        <v>111</v>
      </c>
      <c r="DY1" s="1" t="s">
        <v>112</v>
      </c>
      <c r="DZ1" s="1" t="s">
        <v>113</v>
      </c>
      <c r="EA1" s="1" t="s">
        <v>114</v>
      </c>
      <c r="EB1" s="1" t="s">
        <v>115</v>
      </c>
      <c r="EC1" s="1" t="s">
        <v>116</v>
      </c>
      <c r="ED1" s="1" t="s">
        <v>117</v>
      </c>
      <c r="EE1" s="1" t="s">
        <v>118</v>
      </c>
      <c r="EF1" s="1" t="s">
        <v>119</v>
      </c>
      <c r="EG1" s="1" t="s">
        <v>120</v>
      </c>
      <c r="EH1" s="1" t="s">
        <v>121</v>
      </c>
      <c r="EI1" s="1" t="s">
        <v>122</v>
      </c>
      <c r="EJ1" s="1" t="s">
        <v>123</v>
      </c>
      <c r="EK1" s="1" t="s">
        <v>124</v>
      </c>
      <c r="EL1" s="1" t="s">
        <v>125</v>
      </c>
      <c r="EM1" s="1" t="s">
        <v>126</v>
      </c>
      <c r="EN1" s="1" t="s">
        <v>127</v>
      </c>
      <c r="EO1" s="1" t="s">
        <v>128</v>
      </c>
      <c r="EP1" s="1" t="s">
        <v>129</v>
      </c>
      <c r="EQ1" s="1" t="s">
        <v>130</v>
      </c>
      <c r="ER1" s="1" t="s">
        <v>131</v>
      </c>
      <c r="ES1" s="1" t="s">
        <v>132</v>
      </c>
      <c r="ET1" s="1" t="s">
        <v>133</v>
      </c>
      <c r="EU1" s="1" t="s">
        <v>134</v>
      </c>
      <c r="EV1" s="1" t="s">
        <v>135</v>
      </c>
      <c r="EW1" s="1" t="s">
        <v>136</v>
      </c>
      <c r="EX1" s="1" t="s">
        <v>137</v>
      </c>
      <c r="EY1" s="1" t="s">
        <v>138</v>
      </c>
      <c r="EZ1" s="1" t="s">
        <v>139</v>
      </c>
      <c r="FA1" s="1" t="s">
        <v>140</v>
      </c>
      <c r="FB1" s="1" t="s">
        <v>141</v>
      </c>
      <c r="FC1" s="1" t="s">
        <v>142</v>
      </c>
      <c r="FD1" s="1" t="s">
        <v>143</v>
      </c>
      <c r="FE1" s="1" t="s">
        <v>144</v>
      </c>
      <c r="FF1" s="1" t="s">
        <v>145</v>
      </c>
      <c r="FG1" s="1" t="s">
        <v>146</v>
      </c>
      <c r="FH1" s="1" t="s">
        <v>147</v>
      </c>
      <c r="FI1" s="1" t="s">
        <v>148</v>
      </c>
      <c r="FJ1" s="1" t="s">
        <v>149</v>
      </c>
      <c r="FK1" s="1" t="s">
        <v>150</v>
      </c>
      <c r="FL1" s="1" t="s">
        <v>151</v>
      </c>
      <c r="FM1" s="1" t="s">
        <v>152</v>
      </c>
      <c r="FN1" s="1" t="s">
        <v>153</v>
      </c>
      <c r="FO1" s="1" t="s">
        <v>154</v>
      </c>
      <c r="FP1" s="1" t="s">
        <v>155</v>
      </c>
      <c r="FQ1" s="1" t="s">
        <v>156</v>
      </c>
      <c r="FR1" s="1" t="s">
        <v>157</v>
      </c>
      <c r="FS1" s="1" t="s">
        <v>158</v>
      </c>
      <c r="FT1" s="1" t="s">
        <v>159</v>
      </c>
      <c r="FU1" s="1" t="s">
        <v>160</v>
      </c>
      <c r="FV1" s="1" t="s">
        <v>161</v>
      </c>
      <c r="FW1" s="1" t="s">
        <v>162</v>
      </c>
      <c r="FX1" s="1" t="s">
        <v>163</v>
      </c>
      <c r="FY1" s="1" t="s">
        <v>164</v>
      </c>
      <c r="FZ1" s="1" t="s">
        <v>165</v>
      </c>
      <c r="GA1" s="1" t="s">
        <v>166</v>
      </c>
      <c r="GB1" s="1" t="s">
        <v>167</v>
      </c>
      <c r="GC1" s="1" t="s">
        <v>168</v>
      </c>
      <c r="GD1" s="1" t="s">
        <v>169</v>
      </c>
      <c r="GE1" s="1" t="s">
        <v>170</v>
      </c>
      <c r="GF1" s="1" t="s">
        <v>171</v>
      </c>
      <c r="GG1" s="1" t="s">
        <v>172</v>
      </c>
      <c r="GH1" s="1" t="s">
        <v>173</v>
      </c>
      <c r="GI1" s="1" t="s">
        <v>174</v>
      </c>
      <c r="GJ1" s="1" t="s">
        <v>175</v>
      </c>
      <c r="GK1" s="1" t="s">
        <v>176</v>
      </c>
      <c r="GL1" s="1" t="s">
        <v>177</v>
      </c>
      <c r="GM1" s="1" t="s">
        <v>178</v>
      </c>
    </row>
    <row r="2" spans="1:195" ht="15.75" customHeight="1" x14ac:dyDescent="0.15">
      <c r="A2" s="1" t="s">
        <v>179</v>
      </c>
      <c r="B2" s="1" t="str">
        <f ca="1">IFERROR(__xludf.DUMMYFUNCTION("GOOGLETRANSLATE(A:A, ""en"", ""te"")"),"అకాఫ్లీగ్ ముంచెన్ Mü13")</f>
        <v>అకాఫ్లీగ్ ముంచెన్ Mü13</v>
      </c>
      <c r="C2" s="1" t="s">
        <v>180</v>
      </c>
      <c r="D2" s="1" t="s">
        <v>181</v>
      </c>
      <c r="E2" s="1" t="str">
        <f ca="1">IFERROR(__xludf.DUMMYFUNCTION("GOOGLETRANSLATE(F:F, ""en"", ""te"")"),"సెయిల్ ప్లేన్")</f>
        <v>సెయిల్ ప్లేన్</v>
      </c>
      <c r="F2" s="3" t="s">
        <v>182</v>
      </c>
      <c r="G2" s="1" t="s">
        <v>183</v>
      </c>
      <c r="H2" s="1" t="str">
        <f ca="1">IFERROR(__xludf.DUMMYFUNCTION("GOOGLETRANSLATE(I:I, ""en"", ""te"")"),"జర్మనీ")</f>
        <v>జర్మనీ</v>
      </c>
      <c r="I2" s="3" t="s">
        <v>184</v>
      </c>
      <c r="J2" s="1" t="s">
        <v>185</v>
      </c>
      <c r="K2" s="1" t="str">
        <f ca="1">IFERROR(__xludf.DUMMYFUNCTION("GOOGLETRANSLATE(L:L, ""en"", ""te"")"),"అకాఫ్లీగ్ ముంచెన్")</f>
        <v>అకాఫ్లీగ్ ముంచెన్</v>
      </c>
      <c r="L2" s="1" t="s">
        <v>186</v>
      </c>
      <c r="M2" s="1" t="s">
        <v>231</v>
      </c>
      <c r="N2" s="1" t="str">
        <f ca="1">IFERROR(__xludf.DUMMYFUNCTION("GOOGLETRANSLATE(O:O, ""en"", ""te"")"),"ఎగాన్ స్కీబ్, కర్ట్ ష్మిత్ మరియు టోనీ ట్రోగర్ ")</f>
        <v xml:space="preserve">ఎగాన్ స్కీబ్, కర్ట్ ష్మిత్ మరియు టోనీ ట్రోగర్ </v>
      </c>
      <c r="O2" s="1" t="s">
        <v>187</v>
      </c>
      <c r="P2" s="1">
        <v>1935</v>
      </c>
      <c r="Q2" s="1" t="s">
        <v>188</v>
      </c>
      <c r="R2" s="1" t="s">
        <v>189</v>
      </c>
      <c r="S2" s="1" t="s">
        <v>190</v>
      </c>
      <c r="T2" s="1">
        <v>1</v>
      </c>
      <c r="U2" s="1" t="s">
        <v>191</v>
      </c>
      <c r="V2" s="1" t="s">
        <v>192</v>
      </c>
      <c r="W2" s="1" t="s">
        <v>193</v>
      </c>
      <c r="X2" s="1" t="s">
        <v>194</v>
      </c>
      <c r="Y2" s="1" t="s">
        <v>195</v>
      </c>
      <c r="Z2" s="1" t="s">
        <v>196</v>
      </c>
      <c r="AA2" s="1" t="s">
        <v>197</v>
      </c>
      <c r="AB2" s="1" t="s">
        <v>198</v>
      </c>
      <c r="AC2" s="1">
        <v>15.05</v>
      </c>
      <c r="AD2" s="1" t="s">
        <v>199</v>
      </c>
      <c r="AE2" s="1" t="s">
        <v>200</v>
      </c>
      <c r="AF2" s="1" t="s">
        <v>201</v>
      </c>
      <c r="AG2" s="1" t="s">
        <v>202</v>
      </c>
      <c r="AH2" s="1" t="s">
        <v>203</v>
      </c>
      <c r="AI2" s="1">
        <v>28</v>
      </c>
      <c r="AJ2" s="1" t="s">
        <v>204</v>
      </c>
      <c r="AK2" s="1" t="s">
        <v>205</v>
      </c>
      <c r="BE2" s="2"/>
    </row>
    <row r="3" spans="1:195" ht="15.75" customHeight="1" x14ac:dyDescent="0.15">
      <c r="A3" s="1" t="s">
        <v>206</v>
      </c>
      <c r="B3" s="1" t="str">
        <f ca="1">IFERROR(__xludf.DUMMYFUNCTION("GOOGLETRANSLATE(A:A, ""en"", ""te"")"),"బ్లోచ్ MB.220")</f>
        <v>బ్లోచ్ MB.220</v>
      </c>
      <c r="C3" s="1" t="s">
        <v>207</v>
      </c>
      <c r="D3" s="1" t="s">
        <v>208</v>
      </c>
      <c r="E3" s="1" t="str">
        <f ca="1">IFERROR(__xludf.DUMMYFUNCTION("GOOGLETRANSLATE(F:F, ""en"", ""te"")"),"విమానాల")</f>
        <v>విమానాల</v>
      </c>
      <c r="F3" s="3" t="s">
        <v>209</v>
      </c>
      <c r="J3" s="1" t="s">
        <v>210</v>
      </c>
      <c r="K3" s="1" t="str">
        <f ca="1">IFERROR(__xludf.DUMMYFUNCTION("GOOGLETRANSLATE(L:L, ""en"", ""te"")"),"Société డెస్ ఏవియన్లు మార్సెల్ బ్లోచ్")</f>
        <v>Société డెస్ ఏవియన్లు మార్సెల్ బ్లోచ్</v>
      </c>
      <c r="L3" s="1" t="s">
        <v>211</v>
      </c>
      <c r="P3" s="1">
        <v>1936</v>
      </c>
      <c r="Q3" s="1">
        <v>17</v>
      </c>
      <c r="R3" s="4" t="s">
        <v>232</v>
      </c>
      <c r="T3" s="1">
        <v>3</v>
      </c>
      <c r="U3" s="1" t="s">
        <v>212</v>
      </c>
      <c r="V3" s="1" t="s">
        <v>213</v>
      </c>
      <c r="W3" s="1" t="s">
        <v>214</v>
      </c>
      <c r="X3" s="1" t="s">
        <v>215</v>
      </c>
      <c r="AE3" s="1" t="s">
        <v>216</v>
      </c>
      <c r="AF3" s="1" t="s">
        <v>217</v>
      </c>
      <c r="AK3" s="1" t="s">
        <v>218</v>
      </c>
      <c r="AL3" s="3" t="s">
        <v>219</v>
      </c>
      <c r="AM3" s="1">
        <v>1938</v>
      </c>
      <c r="AN3" s="3" t="s">
        <v>220</v>
      </c>
      <c r="AO3" s="1">
        <v>1950</v>
      </c>
      <c r="AP3" s="3" t="s">
        <v>221</v>
      </c>
      <c r="AQ3" s="1" t="s">
        <v>222</v>
      </c>
      <c r="AR3" s="1"/>
      <c r="AS3" s="1" t="s">
        <v>223</v>
      </c>
      <c r="AT3" s="1">
        <v>16</v>
      </c>
      <c r="AU3" s="1" t="s">
        <v>224</v>
      </c>
      <c r="AV3" s="1" t="s">
        <v>225</v>
      </c>
      <c r="AW3" s="1" t="str">
        <f ca="1">IFERROR(__xludf.DUMMYFUNCTION("GOOGLETRANSLATE(AX:AX, ""en"", ""te"")"),"1 × గ్నోమ్-రోన్ 14 ఎన్ -17 14-సిల్. రెండు-వరుస ఎయిర్-కూల్డ్ పిస్టన్ ఇంజన్లు, 682 kW (915 HP) 1,750 మీ (5,740 అడుగులు) (ఎడమ చేతి భ్రమణం)")</f>
        <v>1 × గ్నోమ్-రోన్ 14 ఎన్ -17 14-సిల్. రెండు-వరుస ఎయిర్-కూల్డ్ పిస్టన్ ఇంజన్లు, 682 kW (915 HP) 1,750 మీ (5,740 అడుగులు) (ఎడమ చేతి భ్రమణం)</v>
      </c>
      <c r="AX3" s="1" t="s">
        <v>226</v>
      </c>
      <c r="AY3" s="1" t="str">
        <f ca="1">IFERROR(__xludf.DUMMYFUNCTION("GOOGLETRANSLATE(AZ:AZ, ""en"", ""te"")"),"3-బ్లేడెడ్ రేటియర్ వేరియబుల్-పిచ్ ప్రొపెల్లర్లు")</f>
        <v>3-బ్లేడెడ్ రేటియర్ వేరియబుల్-పిచ్ ప్రొపెల్లర్లు</v>
      </c>
      <c r="AZ3" s="1" t="s">
        <v>227</v>
      </c>
      <c r="BA3" s="1" t="s">
        <v>228</v>
      </c>
      <c r="BB3" s="1" t="s">
        <v>229</v>
      </c>
      <c r="BC3" s="1" t="s">
        <v>230</v>
      </c>
      <c r="BE3" s="2"/>
    </row>
    <row r="4" spans="1:195" ht="13" x14ac:dyDescent="0.15">
      <c r="BE4" s="2"/>
    </row>
    <row r="5" spans="1:195" ht="13" x14ac:dyDescent="0.15">
      <c r="BE5" s="2"/>
    </row>
  </sheetData>
  <conditionalFormatting sqref="E1:E5">
    <cfRule type="notContainsBlanks" dxfId="0" priority="1">
      <formula>LEN(TRIM(E1))&gt;0</formula>
    </cfRule>
  </conditionalFormatting>
  <hyperlinks>
    <hyperlink ref="F2" r:id="rId1" xr:uid="{00000000-0004-0000-0000-000000000000}"/>
    <hyperlink ref="I2" r:id="rId2" xr:uid="{00000000-0004-0000-0000-000001000000}"/>
    <hyperlink ref="F3" r:id="rId3" xr:uid="{00000000-0004-0000-0000-000002000000}"/>
    <hyperlink ref="AL3" r:id="rId4" xr:uid="{00000000-0004-0000-0000-000003000000}"/>
    <hyperlink ref="AN3" r:id="rId5" xr:uid="{00000000-0004-0000-0000-000004000000}"/>
    <hyperlink ref="AP3" r:id="rId6" xr:uid="{00000000-0004-0000-0000-000005000000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2022-06-16T09:05:44Z</dcterms:created>
  <dcterms:modified xsi:type="dcterms:W3CDTF">2022-06-29T18:47:07Z</dcterms:modified>
</cp:coreProperties>
</file>