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dika\Documents\JouleBox\"/>
    </mc:Choice>
  </mc:AlternateContent>
  <bookViews>
    <workbookView xWindow="0" yWindow="0" windowWidth="20490" windowHeight="7530" activeTab="2"/>
  </bookViews>
  <sheets>
    <sheet name="Tech-Input" sheetId="3" r:id="rId1"/>
    <sheet name="Pricing Chart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8" i="2"/>
  <c r="H9" i="2"/>
  <c r="H7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G15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4" i="2"/>
  <c r="G13" i="2"/>
  <c r="G12" i="2"/>
  <c r="G7" i="2"/>
  <c r="G11" i="2"/>
  <c r="G10" i="2"/>
  <c r="G9" i="2"/>
  <c r="G8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F15" i="1"/>
  <c r="F16" i="1"/>
  <c r="F17" i="1"/>
  <c r="F18" i="1"/>
  <c r="F19" i="1"/>
  <c r="F20" i="1"/>
  <c r="F21" i="1"/>
  <c r="F22" i="1"/>
  <c r="F23" i="1"/>
  <c r="F14" i="1"/>
  <c r="C8" i="1"/>
</calcChain>
</file>

<file path=xl/sharedStrings.xml><?xml version="1.0" encoding="utf-8"?>
<sst xmlns="http://schemas.openxmlformats.org/spreadsheetml/2006/main" count="62" uniqueCount="61">
  <si>
    <t>PRICING CHART</t>
  </si>
  <si>
    <t>Units Needed for Purchase</t>
  </si>
  <si>
    <t>Monthly System Output (kWh)</t>
  </si>
  <si>
    <t>Annual System Output (kWh)</t>
  </si>
  <si>
    <t>Electricity Covered (%)</t>
  </si>
  <si>
    <t>System Size D/C kW</t>
  </si>
  <si>
    <t>ECO-GEN Cost/Unit</t>
  </si>
  <si>
    <t>Tax Rate(%)</t>
  </si>
  <si>
    <t>Gross Sale Amount</t>
  </si>
  <si>
    <t>Tax</t>
  </si>
  <si>
    <t>Sub-Total</t>
  </si>
  <si>
    <t>Rebates</t>
  </si>
  <si>
    <t>Net Sale Amount</t>
  </si>
  <si>
    <t>Tax Credits</t>
  </si>
  <si>
    <t>Final Price*</t>
  </si>
  <si>
    <t>Deposit (Cannot Exceed $1000)</t>
  </si>
  <si>
    <t>Cash / Check / Down Payment</t>
  </si>
  <si>
    <t>Loan Amount</t>
  </si>
  <si>
    <t>ECO-GEN Pricing</t>
  </si>
  <si>
    <t>Insurance Policy</t>
  </si>
  <si>
    <t>Additional Work</t>
  </si>
  <si>
    <t>Project Pricing</t>
  </si>
  <si>
    <t>-</t>
  </si>
  <si>
    <t>*Price after government incentives.</t>
  </si>
  <si>
    <t>System Cost</t>
  </si>
  <si>
    <t>Total Investment</t>
  </si>
  <si>
    <t>Current E-Bill</t>
  </si>
  <si>
    <t>Post JouleBox Payment (Estimates)</t>
  </si>
  <si>
    <t>Monthly Bill (Avg)</t>
  </si>
  <si>
    <t>Annual Bill</t>
  </si>
  <si>
    <t>Monthly Finance Payment</t>
  </si>
  <si>
    <t>Monthly Electric Bill</t>
  </si>
  <si>
    <t>Monthly Maint Fee</t>
  </si>
  <si>
    <t>Total Monthly Bill</t>
  </si>
  <si>
    <t>Total Annual Bill</t>
  </si>
  <si>
    <t>Savings</t>
  </si>
  <si>
    <t>Monthly</t>
  </si>
  <si>
    <t>Annual</t>
  </si>
  <si>
    <t>Incentives</t>
  </si>
  <si>
    <t>SGIP
SREC</t>
  </si>
  <si>
    <t>Tax Creit</t>
  </si>
  <si>
    <t>MACRS*</t>
  </si>
  <si>
    <t>Cumulative</t>
  </si>
  <si>
    <t>Savings*</t>
  </si>
  <si>
    <t>Rate of Return</t>
  </si>
  <si>
    <t>Year</t>
  </si>
  <si>
    <t>Annual Monthly Average Usage (kWh)</t>
  </si>
  <si>
    <t>Proposed System Size(%)</t>
  </si>
  <si>
    <t>Overage Production/ Month (kWh)</t>
  </si>
  <si>
    <t>Utility 1/Vholsale Electricity Rate (Avg)</t>
  </si>
  <si>
    <t>(+) Overage Income or(-) E-Bill / Month</t>
  </si>
  <si>
    <t>E-Bill Demand Charges</t>
  </si>
  <si>
    <t>Maintenance Fee / Month</t>
  </si>
  <si>
    <t>Insurance Premium/ Month</t>
  </si>
  <si>
    <t>Insurance Durations (Months)</t>
  </si>
  <si>
    <t>Inflation Rate (%)</t>
  </si>
  <si>
    <t>Current AVG E-Bill ($)</t>
  </si>
  <si>
    <t>Post ECO-GEN E-Bill ($)</t>
  </si>
  <si>
    <t>Tech Input Values</t>
  </si>
  <si>
    <t>Tech-Input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</si>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</sst>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&quot;$&quot;#,##0.00"/>
    <numFmt numFmtId="167" formatCode="_(* #,##0_);_(* \(#,##0\);_(* &quot;-&quot;??_);_(@_)"/>
    <numFmt numFmtId="168" formatCode="0_);[Red]\(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0"/>
      <color rgb="FF4D4D4D"/>
      <name val="Calibri"/>
      <family val="2"/>
      <scheme val="minor"/>
    </font>
    <font>
      <sz val="10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94506668294322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indent="1"/>
    </xf>
    <xf numFmtId="3" fontId="6" fillId="0" borderId="1" xfId="0" applyNumberFormat="1" applyFont="1" applyBorder="1" applyAlignment="1">
      <alignment vertical="center"/>
    </xf>
    <xf numFmtId="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6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9" fontId="6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6" fontId="2" fillId="2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6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7" fontId="6" fillId="0" borderId="1" xfId="1" applyNumberFormat="1" applyFont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38" fontId="6" fillId="0" borderId="1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3333"/>
      <color rgb="FF4D4D4D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workbookViewId="0">
      <selection activeCell="E7" sqref="E7"/>
    </sheetView>
  </sheetViews>
  <sheetFormatPr defaultRowHeight="15" x14ac:dyDescent="0.25"/>
  <cols>
    <col min="2" max="2" width="37.5703125" customWidth="1"/>
    <col min="3" max="3" width="12.140625" customWidth="1"/>
  </cols>
  <sheetData>
    <row r="1" spans="2:3" ht="15.75" x14ac:dyDescent="0.25">
      <c r="B1" s="6" t="s">
        <v>58</v>
      </c>
      <c r="C1" s="6"/>
    </row>
    <row r="3" spans="2:3" s="5" customFormat="1" ht="18.75" customHeight="1" x14ac:dyDescent="0.25">
      <c r="B3" s="7" t="s">
        <v>46</v>
      </c>
      <c r="C3" s="8">
        <v>79264</v>
      </c>
    </row>
    <row r="4" spans="2:3" s="5" customFormat="1" ht="18.75" customHeight="1" x14ac:dyDescent="0.25">
      <c r="B4" s="7" t="s">
        <v>47</v>
      </c>
      <c r="C4" s="9">
        <v>1.1100000000000001</v>
      </c>
    </row>
    <row r="5" spans="2:3" s="5" customFormat="1" ht="18.75" customHeight="1" x14ac:dyDescent="0.25">
      <c r="B5" s="7" t="s">
        <v>48</v>
      </c>
      <c r="C5" s="8">
        <v>8337</v>
      </c>
    </row>
    <row r="6" spans="2:3" s="5" customFormat="1" ht="18.75" customHeight="1" x14ac:dyDescent="0.25">
      <c r="B6" s="7" t="s">
        <v>49</v>
      </c>
      <c r="C6" s="10">
        <v>0.04</v>
      </c>
    </row>
    <row r="7" spans="2:3" s="5" customFormat="1" ht="18.75" customHeight="1" x14ac:dyDescent="0.25">
      <c r="B7" s="7" t="s">
        <v>50</v>
      </c>
      <c r="C7" s="11">
        <v>333</v>
      </c>
    </row>
    <row r="8" spans="2:3" s="5" customFormat="1" ht="18.75" customHeight="1" x14ac:dyDescent="0.25">
      <c r="B8" s="7" t="s">
        <v>51</v>
      </c>
      <c r="C8" s="11" t="s">
        <v>22</v>
      </c>
    </row>
    <row r="9" spans="2:3" s="5" customFormat="1" ht="18.75" customHeight="1" x14ac:dyDescent="0.25">
      <c r="B9" s="7" t="s">
        <v>52</v>
      </c>
      <c r="C9" s="11">
        <v>798</v>
      </c>
    </row>
    <row r="10" spans="2:3" s="5" customFormat="1" ht="18.75" customHeight="1" x14ac:dyDescent="0.25">
      <c r="B10" s="7" t="s">
        <v>53</v>
      </c>
      <c r="C10" s="11"/>
    </row>
    <row r="11" spans="2:3" s="5" customFormat="1" ht="18.75" customHeight="1" x14ac:dyDescent="0.25">
      <c r="B11" s="7" t="s">
        <v>54</v>
      </c>
      <c r="C11" s="10">
        <v>0</v>
      </c>
    </row>
    <row r="12" spans="2:3" s="5" customFormat="1" ht="18.75" customHeight="1" x14ac:dyDescent="0.25">
      <c r="B12" s="7" t="s">
        <v>55</v>
      </c>
      <c r="C12" s="9">
        <v>0.05</v>
      </c>
    </row>
    <row r="13" spans="2:3" s="5" customFormat="1" ht="18.75" customHeight="1" x14ac:dyDescent="0.25">
      <c r="B13" s="7" t="s">
        <v>56</v>
      </c>
      <c r="C13" s="11">
        <v>9317</v>
      </c>
    </row>
    <row r="14" spans="2:3" s="5" customFormat="1" ht="18.75" customHeight="1" x14ac:dyDescent="0.25">
      <c r="B14" s="7" t="s">
        <v>57</v>
      </c>
      <c r="C14" s="11">
        <v>-333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H18" sqref="H18"/>
    </sheetView>
  </sheetViews>
  <sheetFormatPr defaultRowHeight="15" x14ac:dyDescent="0.25"/>
  <cols>
    <col min="1" max="1" width="4.5703125" customWidth="1"/>
    <col min="2" max="2" width="29.42578125" customWidth="1"/>
    <col min="3" max="6" width="14.85546875" customWidth="1"/>
  </cols>
  <sheetData>
    <row r="2" spans="2:6" x14ac:dyDescent="0.25">
      <c r="B2" s="2" t="s">
        <v>0</v>
      </c>
      <c r="C2" s="2"/>
      <c r="D2" s="2"/>
      <c r="E2" s="2"/>
      <c r="F2" s="2"/>
    </row>
    <row r="4" spans="2:6" ht="18.75" customHeight="1" x14ac:dyDescent="0.25">
      <c r="B4" s="7" t="s">
        <v>1</v>
      </c>
      <c r="C4" s="12">
        <v>2</v>
      </c>
    </row>
    <row r="5" spans="2:6" ht="18.75" customHeight="1" x14ac:dyDescent="0.25">
      <c r="B5" s="7" t="s">
        <v>2</v>
      </c>
      <c r="C5" s="13">
        <v>87600</v>
      </c>
    </row>
    <row r="6" spans="2:6" ht="18.75" customHeight="1" x14ac:dyDescent="0.25">
      <c r="B6" s="7" t="s">
        <v>3</v>
      </c>
      <c r="C6" s="13">
        <v>1051200</v>
      </c>
    </row>
    <row r="7" spans="2:6" ht="18.75" customHeight="1" x14ac:dyDescent="0.25">
      <c r="B7" s="7" t="s">
        <v>4</v>
      </c>
      <c r="C7" s="14">
        <v>1.1100000000000001</v>
      </c>
    </row>
    <row r="8" spans="2:6" ht="18.75" customHeight="1" x14ac:dyDescent="0.25">
      <c r="B8" s="7" t="s">
        <v>5</v>
      </c>
      <c r="C8" s="12">
        <f>60 * C4</f>
        <v>120</v>
      </c>
    </row>
    <row r="9" spans="2:6" ht="18.75" customHeight="1" x14ac:dyDescent="0.25">
      <c r="B9" s="7" t="s">
        <v>6</v>
      </c>
      <c r="C9" s="15">
        <v>550000</v>
      </c>
    </row>
    <row r="10" spans="2:6" ht="18.75" customHeight="1" x14ac:dyDescent="0.25">
      <c r="B10" s="7" t="s">
        <v>7</v>
      </c>
      <c r="C10" s="16">
        <v>0</v>
      </c>
    </row>
    <row r="13" spans="2:6" x14ac:dyDescent="0.25">
      <c r="B13" s="1"/>
      <c r="C13" s="17" t="s">
        <v>18</v>
      </c>
      <c r="D13" s="17" t="s">
        <v>19</v>
      </c>
      <c r="E13" s="17" t="s">
        <v>20</v>
      </c>
      <c r="F13" s="17" t="s">
        <v>21</v>
      </c>
    </row>
    <row r="14" spans="2:6" ht="18.75" customHeight="1" x14ac:dyDescent="0.25">
      <c r="B14" s="7" t="s">
        <v>8</v>
      </c>
      <c r="C14" s="11">
        <v>1100000</v>
      </c>
      <c r="D14" s="18"/>
      <c r="E14" s="18"/>
      <c r="F14" s="19">
        <f>C14+D14+E14</f>
        <v>1100000</v>
      </c>
    </row>
    <row r="15" spans="2:6" ht="18.75" customHeight="1" x14ac:dyDescent="0.25">
      <c r="B15" s="7" t="s">
        <v>9</v>
      </c>
      <c r="C15" s="11"/>
      <c r="D15" s="18"/>
      <c r="E15" s="18"/>
      <c r="F15" s="19">
        <f t="shared" ref="F15:F23" si="0">C15+D15+E15</f>
        <v>0</v>
      </c>
    </row>
    <row r="16" spans="2:6" ht="18.75" customHeight="1" x14ac:dyDescent="0.25">
      <c r="B16" s="20" t="s">
        <v>10</v>
      </c>
      <c r="C16" s="21">
        <v>1100000</v>
      </c>
      <c r="D16" s="22"/>
      <c r="E16" s="22"/>
      <c r="F16" s="23">
        <f t="shared" si="0"/>
        <v>1100000</v>
      </c>
    </row>
    <row r="17" spans="2:6" ht="18.75" customHeight="1" x14ac:dyDescent="0.25">
      <c r="B17" s="7" t="s">
        <v>11</v>
      </c>
      <c r="C17" s="11"/>
      <c r="D17" s="18"/>
      <c r="E17" s="18"/>
      <c r="F17" s="19">
        <f t="shared" si="0"/>
        <v>0</v>
      </c>
    </row>
    <row r="18" spans="2:6" ht="18.75" customHeight="1" x14ac:dyDescent="0.25">
      <c r="B18" s="7" t="s">
        <v>12</v>
      </c>
      <c r="C18" s="11">
        <v>1100000</v>
      </c>
      <c r="D18" s="18"/>
      <c r="E18" s="18"/>
      <c r="F18" s="19">
        <f t="shared" si="0"/>
        <v>1100000</v>
      </c>
    </row>
    <row r="19" spans="2:6" ht="18.75" customHeight="1" x14ac:dyDescent="0.25">
      <c r="B19" s="7" t="s">
        <v>13</v>
      </c>
      <c r="C19" s="11"/>
      <c r="D19" s="18"/>
      <c r="E19" s="18"/>
      <c r="F19" s="19">
        <f t="shared" si="0"/>
        <v>0</v>
      </c>
    </row>
    <row r="20" spans="2:6" ht="18.75" customHeight="1" x14ac:dyDescent="0.25">
      <c r="B20" s="7" t="s">
        <v>14</v>
      </c>
      <c r="C20" s="11">
        <v>1100000</v>
      </c>
      <c r="D20" s="18"/>
      <c r="E20" s="18"/>
      <c r="F20" s="19">
        <f t="shared" si="0"/>
        <v>1100000</v>
      </c>
    </row>
    <row r="21" spans="2:6" ht="18.75" customHeight="1" x14ac:dyDescent="0.25">
      <c r="B21" s="7" t="s">
        <v>15</v>
      </c>
      <c r="C21" s="11"/>
      <c r="D21" s="18"/>
      <c r="E21" s="18"/>
      <c r="F21" s="19">
        <f t="shared" si="0"/>
        <v>0</v>
      </c>
    </row>
    <row r="22" spans="2:6" ht="18.75" customHeight="1" x14ac:dyDescent="0.25">
      <c r="B22" s="7" t="s">
        <v>16</v>
      </c>
      <c r="C22" s="11"/>
      <c r="D22" s="18"/>
      <c r="E22" s="18"/>
      <c r="F22" s="19">
        <f t="shared" si="0"/>
        <v>0</v>
      </c>
    </row>
    <row r="23" spans="2:6" ht="18.75" customHeight="1" x14ac:dyDescent="0.25">
      <c r="B23" s="7" t="s">
        <v>17</v>
      </c>
      <c r="C23" s="11">
        <v>1100000</v>
      </c>
      <c r="D23" s="18"/>
      <c r="E23" s="18"/>
      <c r="F23" s="19">
        <f t="shared" si="0"/>
        <v>1100000</v>
      </c>
    </row>
    <row r="25" spans="2:6" x14ac:dyDescent="0.25">
      <c r="B25" s="3" t="s">
        <v>23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7"/>
  <sheetViews>
    <sheetView showGridLines="0" tabSelected="1" workbookViewId="0">
      <selection activeCell="J33" sqref="J33"/>
    </sheetView>
  </sheetViews>
  <sheetFormatPr defaultRowHeight="15" x14ac:dyDescent="0.25"/>
  <cols>
    <col min="1" max="1" width="5.42578125" customWidth="1"/>
    <col min="3" max="3" width="16.28515625" customWidth="1"/>
    <col min="4" max="9" width="13.28515625" customWidth="1"/>
    <col min="15" max="15" width="12" customWidth="1"/>
  </cols>
  <sheetData>
    <row r="2" spans="2:16" ht="18.75" customHeight="1" x14ac:dyDescent="0.25">
      <c r="C2" s="24" t="s">
        <v>24</v>
      </c>
      <c r="D2" s="25">
        <v>1100000</v>
      </c>
    </row>
    <row r="3" spans="2:16" ht="18.75" customHeight="1" x14ac:dyDescent="0.25">
      <c r="C3" s="24" t="s">
        <v>25</v>
      </c>
      <c r="D3" s="25">
        <v>0</v>
      </c>
    </row>
    <row r="5" spans="2:16" s="5" customFormat="1" ht="18.75" customHeight="1" x14ac:dyDescent="0.25">
      <c r="B5" s="26"/>
      <c r="C5" s="27" t="s">
        <v>26</v>
      </c>
      <c r="D5" s="27"/>
      <c r="E5" s="27" t="s">
        <v>27</v>
      </c>
      <c r="F5" s="27"/>
      <c r="G5" s="27"/>
      <c r="H5" s="27"/>
      <c r="I5" s="27"/>
      <c r="J5" s="27" t="s">
        <v>35</v>
      </c>
      <c r="K5" s="27"/>
      <c r="L5" s="27" t="s">
        <v>38</v>
      </c>
      <c r="M5" s="27"/>
      <c r="N5" s="27"/>
      <c r="O5" s="28" t="s">
        <v>42</v>
      </c>
      <c r="P5" s="28" t="s">
        <v>37</v>
      </c>
    </row>
    <row r="6" spans="2:16" s="4" customFormat="1" ht="38.25" x14ac:dyDescent="0.25">
      <c r="B6" s="29" t="s">
        <v>45</v>
      </c>
      <c r="C6" s="29" t="s">
        <v>28</v>
      </c>
      <c r="D6" s="29" t="s">
        <v>29</v>
      </c>
      <c r="E6" s="29" t="s">
        <v>30</v>
      </c>
      <c r="F6" s="29" t="s">
        <v>31</v>
      </c>
      <c r="G6" s="29" t="s">
        <v>32</v>
      </c>
      <c r="H6" s="29" t="s">
        <v>33</v>
      </c>
      <c r="I6" s="29" t="s">
        <v>34</v>
      </c>
      <c r="J6" s="29" t="s">
        <v>36</v>
      </c>
      <c r="K6" s="29" t="s">
        <v>37</v>
      </c>
      <c r="L6" s="29" t="s">
        <v>39</v>
      </c>
      <c r="M6" s="29" t="s">
        <v>40</v>
      </c>
      <c r="N6" s="29" t="s">
        <v>41</v>
      </c>
      <c r="O6" s="29" t="s">
        <v>43</v>
      </c>
      <c r="P6" s="29" t="s">
        <v>44</v>
      </c>
    </row>
    <row r="7" spans="2:16" s="5" customFormat="1" ht="18.75" customHeight="1" x14ac:dyDescent="0.25">
      <c r="B7" s="30">
        <v>1</v>
      </c>
      <c r="C7" s="8">
        <v>9317</v>
      </c>
      <c r="D7" s="8">
        <v>111799</v>
      </c>
      <c r="E7" s="8">
        <v>10371</v>
      </c>
      <c r="F7" s="11">
        <f xml:space="preserve"> -1* 'Tech-Input'!C7</f>
        <v>-333</v>
      </c>
      <c r="G7" s="31">
        <f>'Tech-Input'!C9</f>
        <v>798</v>
      </c>
      <c r="H7" s="33">
        <f>G7+F7+E7</f>
        <v>10836</v>
      </c>
      <c r="I7" s="10"/>
      <c r="J7" s="10"/>
      <c r="K7" s="10"/>
      <c r="L7" s="10"/>
      <c r="M7" s="10"/>
      <c r="N7" s="10"/>
      <c r="O7" s="10"/>
      <c r="P7" s="10"/>
    </row>
    <row r="8" spans="2:16" s="5" customFormat="1" ht="18.75" customHeight="1" x14ac:dyDescent="0.25">
      <c r="B8" s="30">
        <v>2</v>
      </c>
      <c r="C8" s="8">
        <f>C7 * (1 + 'Tech-Input'!C12)</f>
        <v>9782.85</v>
      </c>
      <c r="D8" s="8">
        <f>D7 * (1 + 'Tech-Input'!C12)</f>
        <v>117388.95000000001</v>
      </c>
      <c r="E8" s="8">
        <v>10371</v>
      </c>
      <c r="F8" s="32">
        <f>F7 * (1 + 'Tech-Input'!C12)</f>
        <v>-349.65000000000003</v>
      </c>
      <c r="G8" s="31">
        <f>'Tech-Input'!C9</f>
        <v>798</v>
      </c>
      <c r="H8" s="33">
        <f t="shared" ref="H8:H31" si="0">G8+F8+E8</f>
        <v>10819.35</v>
      </c>
      <c r="I8" s="10"/>
      <c r="J8" s="10"/>
      <c r="K8" s="10"/>
      <c r="L8" s="10"/>
      <c r="M8" s="10"/>
      <c r="N8" s="10"/>
      <c r="O8" s="10"/>
      <c r="P8" s="10"/>
    </row>
    <row r="9" spans="2:16" s="5" customFormat="1" ht="18.75" customHeight="1" x14ac:dyDescent="0.25">
      <c r="B9" s="30">
        <v>3</v>
      </c>
      <c r="C9" s="8">
        <f>C8 * (1 + 'Tech-Input'!C12)</f>
        <v>10271.9925</v>
      </c>
      <c r="D9" s="8">
        <f>D8 * (1 + 'Tech-Input'!C12)</f>
        <v>123258.39750000002</v>
      </c>
      <c r="E9" s="8">
        <v>10371</v>
      </c>
      <c r="F9" s="32">
        <f>F8 * (1 + 'Tech-Input'!C12)</f>
        <v>-367.13250000000005</v>
      </c>
      <c r="G9" s="31">
        <f>'Tech-Input'!C9</f>
        <v>798</v>
      </c>
      <c r="H9" s="33">
        <f t="shared" si="0"/>
        <v>10801.8675</v>
      </c>
      <c r="I9" s="10"/>
      <c r="J9" s="10"/>
      <c r="K9" s="10"/>
      <c r="L9" s="10"/>
      <c r="M9" s="10"/>
      <c r="N9" s="10"/>
      <c r="O9" s="10"/>
      <c r="P9" s="10"/>
    </row>
    <row r="10" spans="2:16" s="5" customFormat="1" ht="18.75" customHeight="1" x14ac:dyDescent="0.25">
      <c r="B10" s="30">
        <v>4</v>
      </c>
      <c r="C10" s="8">
        <f>C9 * (1 + 'Tech-Input'!C12)</f>
        <v>10785.592125000001</v>
      </c>
      <c r="D10" s="8">
        <f>D9 * (1 + 'Tech-Input'!C12)</f>
        <v>129421.31737500003</v>
      </c>
      <c r="E10" s="8">
        <v>10371</v>
      </c>
      <c r="F10" s="32">
        <f>F9 * (1 + 'Tech-Input'!C12)</f>
        <v>-385.48912500000006</v>
      </c>
      <c r="G10" s="31">
        <f>'Tech-Input'!C9</f>
        <v>798</v>
      </c>
      <c r="H10" s="33">
        <f t="shared" si="0"/>
        <v>10783.510875</v>
      </c>
      <c r="I10" s="10"/>
      <c r="J10" s="10"/>
      <c r="K10" s="10"/>
      <c r="L10" s="10"/>
      <c r="M10" s="10"/>
      <c r="N10" s="10"/>
      <c r="O10" s="10"/>
      <c r="P10" s="10"/>
    </row>
    <row r="11" spans="2:16" s="5" customFormat="1" ht="18.75" customHeight="1" x14ac:dyDescent="0.25">
      <c r="B11" s="30">
        <v>5</v>
      </c>
      <c r="C11" s="8">
        <f>C10 * (1 + 'Tech-Input'!C12)</f>
        <v>11324.871731250001</v>
      </c>
      <c r="D11" s="8">
        <f>D10 * (1 + 'Tech-Input'!C12)</f>
        <v>135892.38324375002</v>
      </c>
      <c r="E11" s="8">
        <v>10371</v>
      </c>
      <c r="F11" s="32">
        <f>F10 * (1 + 'Tech-Input'!C12)</f>
        <v>-404.76358125000007</v>
      </c>
      <c r="G11" s="31">
        <f>'Tech-Input'!C9</f>
        <v>798</v>
      </c>
      <c r="H11" s="33">
        <f t="shared" si="0"/>
        <v>10764.236418750001</v>
      </c>
      <c r="I11" s="10"/>
      <c r="J11" s="10"/>
      <c r="K11" s="10"/>
      <c r="L11" s="10"/>
      <c r="M11" s="10"/>
      <c r="N11" s="10"/>
      <c r="O11" s="10"/>
      <c r="P11" s="10"/>
    </row>
    <row r="12" spans="2:16" s="5" customFormat="1" ht="18.75" customHeight="1" x14ac:dyDescent="0.25">
      <c r="B12" s="30">
        <v>6</v>
      </c>
      <c r="C12" s="8">
        <f>C11 * (1 + 'Tech-Input'!C12)</f>
        <v>11891.115317812502</v>
      </c>
      <c r="D12" s="8">
        <f>D11 * (1 + 'Tech-Input'!C12)</f>
        <v>142687.00240593753</v>
      </c>
      <c r="E12" s="8">
        <v>10371</v>
      </c>
      <c r="F12" s="32">
        <f>F11 * (1 + 'Tech-Input'!C12)</f>
        <v>-425.0017603125001</v>
      </c>
      <c r="G12" s="31">
        <f>'Tech-Input'!C9</f>
        <v>798</v>
      </c>
      <c r="H12" s="33">
        <f t="shared" si="0"/>
        <v>10743.9982396875</v>
      </c>
      <c r="I12" s="10"/>
      <c r="J12" s="10"/>
      <c r="K12" s="10"/>
      <c r="L12" s="10"/>
      <c r="M12" s="10"/>
      <c r="N12" s="10"/>
      <c r="O12" s="10"/>
      <c r="P12" s="10"/>
    </row>
    <row r="13" spans="2:16" s="5" customFormat="1" ht="18.75" customHeight="1" x14ac:dyDescent="0.25">
      <c r="B13" s="30">
        <v>7</v>
      </c>
      <c r="C13" s="8">
        <f>C12 * (1 + 'Tech-Input'!C12)</f>
        <v>12485.671083703128</v>
      </c>
      <c r="D13" s="8">
        <f>D12 * (1 + 'Tech-Input'!C12)</f>
        <v>149821.3525262344</v>
      </c>
      <c r="E13" s="8">
        <v>10371</v>
      </c>
      <c r="F13" s="32">
        <f>F12 * (1 + 'Tech-Input'!C12)</f>
        <v>-446.25184832812511</v>
      </c>
      <c r="G13" s="31">
        <f>'Tech-Input'!C9</f>
        <v>798</v>
      </c>
      <c r="H13" s="33">
        <f t="shared" si="0"/>
        <v>10722.748151671874</v>
      </c>
      <c r="I13" s="10"/>
      <c r="J13" s="10"/>
      <c r="K13" s="10"/>
      <c r="L13" s="10"/>
      <c r="M13" s="10"/>
      <c r="N13" s="10"/>
      <c r="O13" s="10"/>
      <c r="P13" s="10"/>
    </row>
    <row r="14" spans="2:16" s="5" customFormat="1" ht="18.75" customHeight="1" x14ac:dyDescent="0.25">
      <c r="B14" s="30">
        <v>8</v>
      </c>
      <c r="C14" s="8">
        <f>C13 * (1 + 'Tech-Input'!C12)</f>
        <v>13109.954637888284</v>
      </c>
      <c r="D14" s="8">
        <f>D13 * (1 + 'Tech-Input'!C12)</f>
        <v>157312.42015254614</v>
      </c>
      <c r="E14" s="8">
        <v>10371</v>
      </c>
      <c r="F14" s="32">
        <f>F13 * (1 + 'Tech-Input'!C12)</f>
        <v>-468.5644407445314</v>
      </c>
      <c r="G14" s="31">
        <f>'Tech-Input'!C9</f>
        <v>798</v>
      </c>
      <c r="H14" s="33">
        <f t="shared" si="0"/>
        <v>10700.435559255469</v>
      </c>
      <c r="I14" s="10"/>
      <c r="J14" s="10"/>
      <c r="K14" s="10"/>
      <c r="L14" s="10"/>
      <c r="M14" s="10"/>
      <c r="N14" s="10"/>
      <c r="O14" s="10"/>
      <c r="P14" s="10"/>
    </row>
    <row r="15" spans="2:16" s="5" customFormat="1" ht="18.75" customHeight="1" x14ac:dyDescent="0.25">
      <c r="B15" s="30">
        <v>9</v>
      </c>
      <c r="C15" s="8">
        <f>C14 * (1 + 'Tech-Input'!C12)</f>
        <v>13765.452369782699</v>
      </c>
      <c r="D15" s="8">
        <f>D14 * (1 + 'Tech-Input'!C12)</f>
        <v>165178.04116017345</v>
      </c>
      <c r="E15" s="8">
        <v>10371</v>
      </c>
      <c r="F15" s="32">
        <f>F14 * (1 + 'Tech-Input'!C12)</f>
        <v>-491.99266278175799</v>
      </c>
      <c r="G15" s="31">
        <f>'Tech-Input'!C9</f>
        <v>798</v>
      </c>
      <c r="H15" s="33">
        <f t="shared" si="0"/>
        <v>10677.007337218241</v>
      </c>
      <c r="I15" s="10"/>
      <c r="J15" s="10"/>
      <c r="K15" s="10"/>
      <c r="L15" s="10"/>
      <c r="M15" s="10"/>
      <c r="N15" s="10"/>
      <c r="O15" s="10"/>
      <c r="P15" s="10"/>
    </row>
    <row r="16" spans="2:16" s="5" customFormat="1" ht="18.75" customHeight="1" x14ac:dyDescent="0.25">
      <c r="B16" s="30">
        <v>10</v>
      </c>
      <c r="C16" s="8">
        <f>C15 * (1 + 'Tech-Input'!C12)</f>
        <v>14453.724988271835</v>
      </c>
      <c r="D16" s="8">
        <f>D15 * (1 + 'Tech-Input'!C12)</f>
        <v>173436.94321818213</v>
      </c>
      <c r="E16" s="8">
        <v>10371</v>
      </c>
      <c r="F16" s="32">
        <f>F15 * (1 + 'Tech-Input'!C12)</f>
        <v>-516.59229592084591</v>
      </c>
      <c r="G16" s="31">
        <f>'Tech-Input'!C9</f>
        <v>798</v>
      </c>
      <c r="H16" s="33">
        <f t="shared" si="0"/>
        <v>10652.407704079154</v>
      </c>
      <c r="I16" s="10"/>
      <c r="J16" s="10"/>
      <c r="K16" s="10"/>
      <c r="L16" s="10"/>
      <c r="M16" s="10"/>
      <c r="N16" s="10"/>
      <c r="O16" s="10"/>
      <c r="P16" s="10"/>
    </row>
    <row r="17" spans="2:16" s="5" customFormat="1" ht="18.75" customHeight="1" x14ac:dyDescent="0.25">
      <c r="B17" s="30">
        <v>11</v>
      </c>
      <c r="C17" s="8">
        <f>C16 * (1 + 'Tech-Input'!C12)</f>
        <v>15176.411237685428</v>
      </c>
      <c r="D17" s="8">
        <f>D16 * (1 + 'Tech-Input'!C12)</f>
        <v>182108.79037909125</v>
      </c>
      <c r="E17" s="10"/>
      <c r="F17" s="32">
        <f>F16 * (1 + 'Tech-Input'!C12)</f>
        <v>-542.42191071688819</v>
      </c>
      <c r="G17" s="31">
        <f>'Tech-Input'!C9</f>
        <v>798</v>
      </c>
      <c r="H17" s="33">
        <f t="shared" si="0"/>
        <v>255.57808928311181</v>
      </c>
      <c r="I17" s="10"/>
      <c r="J17" s="10"/>
      <c r="K17" s="10"/>
      <c r="L17" s="10"/>
      <c r="M17" s="10"/>
      <c r="N17" s="10"/>
      <c r="O17" s="10"/>
      <c r="P17" s="10"/>
    </row>
    <row r="18" spans="2:16" s="5" customFormat="1" ht="18.75" customHeight="1" x14ac:dyDescent="0.25">
      <c r="B18" s="30">
        <v>12</v>
      </c>
      <c r="C18" s="8">
        <f>C17 * (1 + 'Tech-Input'!C12)</f>
        <v>15935.231799569699</v>
      </c>
      <c r="D18" s="8">
        <f>D17 * (1 + 'Tech-Input'!C12)</f>
        <v>191214.22989804583</v>
      </c>
      <c r="E18" s="10"/>
      <c r="F18" s="32">
        <f>F17 * (1 + 'Tech-Input'!C12)</f>
        <v>-569.54300625273265</v>
      </c>
      <c r="G18" s="31">
        <f>'Tech-Input'!C9</f>
        <v>798</v>
      </c>
      <c r="H18" s="33">
        <f t="shared" si="0"/>
        <v>228.45699374726735</v>
      </c>
      <c r="I18" s="10"/>
      <c r="J18" s="10"/>
      <c r="K18" s="10"/>
      <c r="L18" s="10"/>
      <c r="M18" s="10"/>
      <c r="N18" s="10"/>
      <c r="O18" s="10"/>
      <c r="P18" s="10"/>
    </row>
    <row r="19" spans="2:16" s="5" customFormat="1" ht="18.75" customHeight="1" x14ac:dyDescent="0.25">
      <c r="B19" s="30">
        <v>13</v>
      </c>
      <c r="C19" s="8">
        <f>C18 * (1 + 'Tech-Input'!C12)</f>
        <v>16731.993389548184</v>
      </c>
      <c r="D19" s="8">
        <f>D18 * (1 + 'Tech-Input'!C12)</f>
        <v>200774.94139294812</v>
      </c>
      <c r="E19" s="10"/>
      <c r="F19" s="32">
        <f>F18 * (1 + 'Tech-Input'!C12)</f>
        <v>-598.02015656536935</v>
      </c>
      <c r="G19" s="31">
        <f>'Tech-Input'!C9</f>
        <v>798</v>
      </c>
      <c r="H19" s="33">
        <f t="shared" si="0"/>
        <v>199.97984343463065</v>
      </c>
      <c r="I19" s="10"/>
      <c r="J19" s="10"/>
      <c r="K19" s="10"/>
      <c r="L19" s="10"/>
      <c r="M19" s="10"/>
      <c r="N19" s="10"/>
      <c r="O19" s="10"/>
      <c r="P19" s="10"/>
    </row>
    <row r="20" spans="2:16" s="5" customFormat="1" ht="18.75" customHeight="1" x14ac:dyDescent="0.25">
      <c r="B20" s="30">
        <v>14</v>
      </c>
      <c r="C20" s="8">
        <f>C19 * (1 + 'Tech-Input'!C12)</f>
        <v>17568.593059025596</v>
      </c>
      <c r="D20" s="8">
        <f>D19 * (1 + 'Tech-Input'!C12)</f>
        <v>210813.68846259554</v>
      </c>
      <c r="E20" s="10"/>
      <c r="F20" s="32">
        <f>F19 * (1 + 'Tech-Input'!C12)</f>
        <v>-627.92116439363781</v>
      </c>
      <c r="G20" s="31">
        <f>'Tech-Input'!C9</f>
        <v>798</v>
      </c>
      <c r="H20" s="33">
        <f t="shared" si="0"/>
        <v>170.07883560636219</v>
      </c>
      <c r="I20" s="10"/>
      <c r="J20" s="10"/>
      <c r="K20" s="10"/>
      <c r="L20" s="10"/>
      <c r="M20" s="10"/>
      <c r="N20" s="10"/>
      <c r="O20" s="10"/>
      <c r="P20" s="10"/>
    </row>
    <row r="21" spans="2:16" s="5" customFormat="1" ht="18.75" customHeight="1" x14ac:dyDescent="0.25">
      <c r="B21" s="30">
        <v>15</v>
      </c>
      <c r="C21" s="8">
        <f>C20 * (1 + 'Tech-Input'!C12)</f>
        <v>18447.022711976875</v>
      </c>
      <c r="D21" s="8">
        <f>D20 * (1 + 'Tech-Input'!C12)</f>
        <v>221354.37288572532</v>
      </c>
      <c r="E21" s="10"/>
      <c r="F21" s="32">
        <f>F20 * (1 + 'Tech-Input'!C12)</f>
        <v>-659.3172226133197</v>
      </c>
      <c r="G21" s="31">
        <f>'Tech-Input'!C9</f>
        <v>798</v>
      </c>
      <c r="H21" s="33">
        <f t="shared" si="0"/>
        <v>138.6827773866803</v>
      </c>
      <c r="I21" s="10"/>
      <c r="J21" s="10"/>
      <c r="K21" s="10"/>
      <c r="L21" s="10"/>
      <c r="M21" s="10"/>
      <c r="N21" s="10"/>
      <c r="O21" s="10"/>
      <c r="P21" s="10"/>
    </row>
    <row r="22" spans="2:16" s="5" customFormat="1" ht="18.75" customHeight="1" x14ac:dyDescent="0.25">
      <c r="B22" s="30">
        <v>16</v>
      </c>
      <c r="C22" s="8">
        <f>C21 * (1 + 'Tech-Input'!C12)</f>
        <v>19369.37384757572</v>
      </c>
      <c r="D22" s="8">
        <f>D21 * (1 + 'Tech-Input'!C12)</f>
        <v>232422.09153001159</v>
      </c>
      <c r="E22" s="10"/>
      <c r="F22" s="32">
        <f>F21 * (1 + 'Tech-Input'!C12)</f>
        <v>-692.28308374398569</v>
      </c>
      <c r="G22" s="31">
        <f>'Tech-Input'!C9</f>
        <v>798</v>
      </c>
      <c r="H22" s="33">
        <f t="shared" si="0"/>
        <v>105.71691625601431</v>
      </c>
      <c r="I22" s="10"/>
      <c r="J22" s="10"/>
      <c r="K22" s="10"/>
      <c r="L22" s="10"/>
      <c r="M22" s="10"/>
      <c r="N22" s="10"/>
      <c r="O22" s="10"/>
      <c r="P22" s="10"/>
    </row>
    <row r="23" spans="2:16" s="5" customFormat="1" ht="18.75" customHeight="1" x14ac:dyDescent="0.25">
      <c r="B23" s="30">
        <v>17</v>
      </c>
      <c r="C23" s="8">
        <f>C22 * (1 + 'Tech-Input'!C12)</f>
        <v>20337.842539954509</v>
      </c>
      <c r="D23" s="8">
        <f>D22 * (1 + 'Tech-Input'!C12)</f>
        <v>244043.19610651219</v>
      </c>
      <c r="E23" s="10"/>
      <c r="F23" s="32">
        <f>F22 * (1 + 'Tech-Input'!C12)</f>
        <v>-726.89723793118503</v>
      </c>
      <c r="G23" s="31">
        <f>'Tech-Input'!C9</f>
        <v>798</v>
      </c>
      <c r="H23" s="33">
        <f t="shared" si="0"/>
        <v>71.102762068814968</v>
      </c>
      <c r="I23" s="10"/>
      <c r="J23" s="10"/>
      <c r="K23" s="10"/>
      <c r="L23" s="10"/>
      <c r="M23" s="10"/>
      <c r="N23" s="10"/>
      <c r="O23" s="10"/>
      <c r="P23" s="10"/>
    </row>
    <row r="24" spans="2:16" s="5" customFormat="1" ht="18.75" customHeight="1" x14ac:dyDescent="0.25">
      <c r="B24" s="30">
        <v>18</v>
      </c>
      <c r="C24" s="8">
        <f>C23 * (1 + 'Tech-Input'!C12)</f>
        <v>21354.734666952234</v>
      </c>
      <c r="D24" s="8">
        <f>D23 * (1 + 'Tech-Input'!C12)</f>
        <v>256245.3559118378</v>
      </c>
      <c r="E24" s="10"/>
      <c r="F24" s="32">
        <f>F23 * (1 + 'Tech-Input'!C12)</f>
        <v>-763.24209982774437</v>
      </c>
      <c r="G24" s="31">
        <f>'Tech-Input'!C9</f>
        <v>798</v>
      </c>
      <c r="H24" s="33">
        <f t="shared" si="0"/>
        <v>34.757900172255631</v>
      </c>
      <c r="I24" s="10"/>
      <c r="J24" s="10"/>
      <c r="K24" s="10"/>
      <c r="L24" s="10"/>
      <c r="M24" s="10"/>
      <c r="N24" s="10"/>
      <c r="O24" s="10"/>
      <c r="P24" s="10"/>
    </row>
    <row r="25" spans="2:16" s="5" customFormat="1" ht="18.75" customHeight="1" x14ac:dyDescent="0.25">
      <c r="B25" s="30">
        <v>19</v>
      </c>
      <c r="C25" s="8">
        <f>C24 * (1 + 'Tech-Input'!C12)</f>
        <v>22422.471400299848</v>
      </c>
      <c r="D25" s="8">
        <f>D24 * (1 + 'Tech-Input'!C12)</f>
        <v>269057.62370742968</v>
      </c>
      <c r="E25" s="10"/>
      <c r="F25" s="32">
        <f>F24 * (1 + 'Tech-Input'!C12)</f>
        <v>-801.40420481913156</v>
      </c>
      <c r="G25" s="31">
        <f>'Tech-Input'!C9</f>
        <v>798</v>
      </c>
      <c r="H25" s="33">
        <f t="shared" si="0"/>
        <v>-3.4042048191315644</v>
      </c>
      <c r="I25" s="10"/>
      <c r="J25" s="10"/>
      <c r="K25" s="10"/>
      <c r="L25" s="10"/>
      <c r="M25" s="10"/>
      <c r="N25" s="10"/>
      <c r="O25" s="10"/>
      <c r="P25" s="10"/>
    </row>
    <row r="26" spans="2:16" s="5" customFormat="1" ht="18.75" customHeight="1" x14ac:dyDescent="0.25">
      <c r="B26" s="30">
        <v>20</v>
      </c>
      <c r="C26" s="8">
        <f>C25 * (1 + 'Tech-Input'!C12)</f>
        <v>23543.59497031484</v>
      </c>
      <c r="D26" s="8">
        <f>D25 * (1 + 'Tech-Input'!C12)</f>
        <v>282510.50489280117</v>
      </c>
      <c r="E26" s="10"/>
      <c r="F26" s="32">
        <f>F25 * (1 + 'Tech-Input'!C12)</f>
        <v>-841.47441506008818</v>
      </c>
      <c r="G26" s="31">
        <f>'Tech-Input'!C9</f>
        <v>798</v>
      </c>
      <c r="H26" s="33">
        <f t="shared" si="0"/>
        <v>-43.474415060088177</v>
      </c>
      <c r="I26" s="10"/>
      <c r="J26" s="10"/>
      <c r="K26" s="10"/>
      <c r="L26" s="10"/>
      <c r="M26" s="10"/>
      <c r="N26" s="10"/>
      <c r="O26" s="10"/>
      <c r="P26" s="10"/>
    </row>
    <row r="27" spans="2:16" s="5" customFormat="1" ht="18.75" customHeight="1" x14ac:dyDescent="0.25">
      <c r="B27" s="30">
        <v>21</v>
      </c>
      <c r="C27" s="8">
        <f>C26 * (1 + 'Tech-Input'!C12)</f>
        <v>24720.774718830584</v>
      </c>
      <c r="D27" s="8">
        <f>D26 * (1 + 'Tech-Input'!C12)</f>
        <v>296636.03013744124</v>
      </c>
      <c r="E27" s="10"/>
      <c r="F27" s="32">
        <f>F26 * (1 + 'Tech-Input'!C12)</f>
        <v>-883.54813581309259</v>
      </c>
      <c r="G27" s="31">
        <f>'Tech-Input'!C9</f>
        <v>798</v>
      </c>
      <c r="H27" s="33">
        <f t="shared" si="0"/>
        <v>-85.548135813092586</v>
      </c>
      <c r="I27" s="10"/>
      <c r="J27" s="10"/>
      <c r="K27" s="10"/>
      <c r="L27" s="10"/>
      <c r="M27" s="10"/>
      <c r="N27" s="10"/>
      <c r="O27" s="10"/>
      <c r="P27" s="10"/>
    </row>
    <row r="28" spans="2:16" s="5" customFormat="1" ht="18.75" customHeight="1" x14ac:dyDescent="0.25">
      <c r="B28" s="30">
        <v>22</v>
      </c>
      <c r="C28" s="8">
        <f>C27 * (1 + 'Tech-Input'!C12)</f>
        <v>25956.813454772113</v>
      </c>
      <c r="D28" s="8">
        <f>D27 * (1 + 'Tech-Input'!C12)</f>
        <v>311467.83164431329</v>
      </c>
      <c r="E28" s="10"/>
      <c r="F28" s="32">
        <f>F27 * (1 + 'Tech-Input'!C12)</f>
        <v>-927.72554260374727</v>
      </c>
      <c r="G28" s="31">
        <f>'Tech-Input'!C9</f>
        <v>798</v>
      </c>
      <c r="H28" s="33">
        <f t="shared" si="0"/>
        <v>-129.72554260374727</v>
      </c>
      <c r="I28" s="10"/>
      <c r="J28" s="10"/>
      <c r="K28" s="10"/>
      <c r="L28" s="10"/>
      <c r="M28" s="10"/>
      <c r="N28" s="10"/>
      <c r="O28" s="10"/>
      <c r="P28" s="10"/>
    </row>
    <row r="29" spans="2:16" s="5" customFormat="1" ht="18.75" customHeight="1" x14ac:dyDescent="0.25">
      <c r="B29" s="30">
        <v>23</v>
      </c>
      <c r="C29" s="8">
        <f>C28 * (1 + 'Tech-Input'!C12)</f>
        <v>27254.654127510719</v>
      </c>
      <c r="D29" s="8">
        <f>D28 * (1 + 'Tech-Input'!C12)</f>
        <v>327041.22322652896</v>
      </c>
      <c r="E29" s="10"/>
      <c r="F29" s="32">
        <f>F28 * (1 + 'Tech-Input'!C12)</f>
        <v>-974.11181973393468</v>
      </c>
      <c r="G29" s="31">
        <f>'Tech-Input'!C9</f>
        <v>798</v>
      </c>
      <c r="H29" s="33">
        <f t="shared" si="0"/>
        <v>-176.11181973393468</v>
      </c>
      <c r="I29" s="10"/>
      <c r="J29" s="10"/>
      <c r="K29" s="10"/>
      <c r="L29" s="10"/>
      <c r="M29" s="10"/>
      <c r="N29" s="10"/>
      <c r="O29" s="10"/>
      <c r="P29" s="10"/>
    </row>
    <row r="30" spans="2:16" s="5" customFormat="1" ht="18.75" customHeight="1" x14ac:dyDescent="0.25">
      <c r="B30" s="30">
        <v>24</v>
      </c>
      <c r="C30" s="8">
        <f>C29 * (1 + 'Tech-Input'!C12)</f>
        <v>28617.386833886256</v>
      </c>
      <c r="D30" s="8">
        <f>D29 * (1 + 'Tech-Input'!C12)</f>
        <v>343393.28438785544</v>
      </c>
      <c r="E30" s="10"/>
      <c r="F30" s="32">
        <f>F29 * (1 + 'Tech-Input'!C12)</f>
        <v>-1022.8174107206314</v>
      </c>
      <c r="G30" s="31">
        <f>'Tech-Input'!C9</f>
        <v>798</v>
      </c>
      <c r="H30" s="33">
        <f t="shared" si="0"/>
        <v>-224.81741072063141</v>
      </c>
      <c r="I30" s="10"/>
      <c r="J30" s="10"/>
      <c r="K30" s="10"/>
      <c r="L30" s="10"/>
      <c r="M30" s="10"/>
      <c r="N30" s="10"/>
      <c r="O30" s="10"/>
      <c r="P30" s="10"/>
    </row>
    <row r="31" spans="2:16" s="5" customFormat="1" ht="18.75" customHeight="1" x14ac:dyDescent="0.25">
      <c r="B31" s="30">
        <v>25</v>
      </c>
      <c r="C31" s="8">
        <f>C30 * (1 + 'Tech-Input'!C12)</f>
        <v>30048.256175580569</v>
      </c>
      <c r="D31" s="8">
        <f>D30 * (1 + 'Tech-Input'!C12)</f>
        <v>360562.94860724825</v>
      </c>
      <c r="E31" s="10"/>
      <c r="F31" s="32">
        <f>F30 * (1 + 'Tech-Input'!C12)</f>
        <v>-1073.958281256663</v>
      </c>
      <c r="G31" s="31">
        <f>'Tech-Input'!C9</f>
        <v>798</v>
      </c>
      <c r="H31" s="33">
        <f t="shared" si="0"/>
        <v>-275.95828125666299</v>
      </c>
      <c r="I31" s="10"/>
      <c r="J31" s="10"/>
      <c r="K31" s="10"/>
      <c r="L31" s="10"/>
      <c r="M31" s="10"/>
      <c r="N31" s="10"/>
      <c r="O31" s="10"/>
      <c r="P31" s="10"/>
    </row>
    <row r="47" spans="3:4" x14ac:dyDescent="0.25">
      <c r="C47" t="s">
        <v>59</v>
      </c>
      <c r="D47" t="s">
        <v>60</v>
      </c>
    </row>
  </sheetData>
  <mergeCells count="4">
    <mergeCell ref="C5:D5"/>
    <mergeCell ref="E5:I5"/>
    <mergeCell ref="J5:K5"/>
    <mergeCell ref="L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Tech-Input</vt:lpstr>
      <vt:lpstr>Pricing Chart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Indika</dc:creator>
  <cp:lastModifiedBy>Indika</cp:lastModifiedBy>
  <dcterms:created xsi:type="dcterms:W3CDTF">2016-08-02T05:27:08Z</dcterms:created>
  <dcterms:modified xsi:type="dcterms:W3CDTF">2016-08-02T15:49:19Z</dcterms:modified>
</cp:coreProperties>
</file>