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<sst xmlns="http://schemas.openxmlformats.org/spreadsheetml/2006/main" count="16" uniqueCount="16">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</sst>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m/d/yyyy h:mm:ss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Sheet1!$B$2:$B$282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Sheet1!$C$2:$C$282</c:f>
              <c:numCache/>
            </c:numRef>
          </c:val>
          <c:smooth val="0"/>
        </c:ser>
        <c:axId val="1889205585"/>
        <c:axId val="739533741"/>
      </c:lineChart>
      <c:catAx>
        <c:axId val="1889205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533741"/>
      </c:catAx>
      <c:valAx>
        <c:axId val="73953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205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 ""price"", DATE(2023,7,21), DATE(2024,7,21))"),"Date")</f>
        <v>Date</v>
      </c>
      <c r="B1" s="1" t="str">
        <f>IFERROR(__xludf.DUMMYFUNCTION("""COMPUTED_VALUE"""),"Close")</f>
        <v>Close</v>
      </c>
      <c r="C1" s="2" t="s">
        <v>0</v>
      </c>
    </row>
    <row r="2">
      <c r="A2" s="3">
        <f>IFERROR(__xludf.DUMMYFUNCTION("""COMPUTED_VALUE"""),45128.66666666667)</f>
        <v>45128.66667</v>
      </c>
      <c r="B2" s="1">
        <f>IFERROR(__xludf.DUMMYFUNCTION("""COMPUTED_VALUE"""),260.02)</f>
        <v>260.02</v>
      </c>
      <c r="C2" s="2">
        <v>255.03602570315</v>
      </c>
    </row>
    <row r="3">
      <c r="A3" s="3">
        <f>IFERROR(__xludf.DUMMYFUNCTION("""COMPUTED_VALUE"""),45131.66666666667)</f>
        <v>45131.66667</v>
      </c>
      <c r="B3" s="1">
        <f>IFERROR(__xludf.DUMMYFUNCTION("""COMPUTED_VALUE"""),269.06)</f>
        <v>269.06</v>
      </c>
      <c r="C3" s="2">
        <v>255.123847465526</v>
      </c>
    </row>
    <row r="4">
      <c r="A4" s="3">
        <f>IFERROR(__xludf.DUMMYFUNCTION("""COMPUTED_VALUE"""),45132.66666666667)</f>
        <v>45132.66667</v>
      </c>
      <c r="B4" s="1">
        <f>IFERROR(__xludf.DUMMYFUNCTION("""COMPUTED_VALUE"""),265.28)</f>
        <v>265.28</v>
      </c>
      <c r="C4" s="2">
        <v>257.30556769113</v>
      </c>
    </row>
    <row r="5">
      <c r="A5" s="3">
        <f>IFERROR(__xludf.DUMMYFUNCTION("""COMPUTED_VALUE"""),45133.66666666667)</f>
        <v>45133.66667</v>
      </c>
      <c r="B5" s="1">
        <f>IFERROR(__xludf.DUMMYFUNCTION("""COMPUTED_VALUE"""),264.35)</f>
        <v>264.35</v>
      </c>
      <c r="C5" s="2">
        <v>257.057171121519</v>
      </c>
    </row>
    <row r="6">
      <c r="A6" s="3">
        <f>IFERROR(__xludf.DUMMYFUNCTION("""COMPUTED_VALUE"""),45134.66666666667)</f>
        <v>45134.66667</v>
      </c>
      <c r="B6" s="1">
        <f>IFERROR(__xludf.DUMMYFUNCTION("""COMPUTED_VALUE"""),255.71)</f>
        <v>255.71</v>
      </c>
      <c r="C6" s="2">
        <v>254.29461959703</v>
      </c>
    </row>
    <row r="7">
      <c r="A7" s="3">
        <f>IFERROR(__xludf.DUMMYFUNCTION("""COMPUTED_VALUE"""),45135.66666666667)</f>
        <v>45135.66667</v>
      </c>
      <c r="B7" s="1">
        <f>IFERROR(__xludf.DUMMYFUNCTION("""COMPUTED_VALUE"""),266.44)</f>
        <v>266.44</v>
      </c>
      <c r="C7" s="2">
        <v>253.827336747591</v>
      </c>
    </row>
    <row r="8">
      <c r="A8" s="3">
        <f>IFERROR(__xludf.DUMMYFUNCTION("""COMPUTED_VALUE"""),45138.66666666667)</f>
        <v>45138.66667</v>
      </c>
      <c r="B8" s="1">
        <f>IFERROR(__xludf.DUMMYFUNCTION("""COMPUTED_VALUE"""),267.43)</f>
        <v>267.43</v>
      </c>
      <c r="C8" s="2">
        <v>253.915158509964</v>
      </c>
    </row>
    <row r="9">
      <c r="A9" s="3">
        <f>IFERROR(__xludf.DUMMYFUNCTION("""COMPUTED_VALUE"""),45139.66666666667)</f>
        <v>45139.66667</v>
      </c>
      <c r="B9" s="1">
        <f>IFERROR(__xludf.DUMMYFUNCTION("""COMPUTED_VALUE"""),261.07)</f>
        <v>261.07</v>
      </c>
      <c r="C9" s="2">
        <v>256.09687873557</v>
      </c>
    </row>
    <row r="10">
      <c r="A10" s="3">
        <f>IFERROR(__xludf.DUMMYFUNCTION("""COMPUTED_VALUE"""),45140.66666666667)</f>
        <v>45140.66667</v>
      </c>
      <c r="B10" s="1">
        <f>IFERROR(__xludf.DUMMYFUNCTION("""COMPUTED_VALUE"""),254.11)</f>
        <v>254.11</v>
      </c>
      <c r="C10" s="2">
        <v>255.848482165958</v>
      </c>
    </row>
    <row r="11">
      <c r="A11" s="3">
        <f>IFERROR(__xludf.DUMMYFUNCTION("""COMPUTED_VALUE"""),45141.66666666667)</f>
        <v>45141.66667</v>
      </c>
      <c r="B11" s="1">
        <f>IFERROR(__xludf.DUMMYFUNCTION("""COMPUTED_VALUE"""),259.32)</f>
        <v>259.32</v>
      </c>
      <c r="C11" s="2">
        <v>253.085930636312</v>
      </c>
    </row>
    <row r="12">
      <c r="A12" s="3">
        <f>IFERROR(__xludf.DUMMYFUNCTION("""COMPUTED_VALUE"""),45142.66666666667)</f>
        <v>45142.66667</v>
      </c>
      <c r="B12" s="1">
        <f>IFERROR(__xludf.DUMMYFUNCTION("""COMPUTED_VALUE"""),253.86)</f>
        <v>253.86</v>
      </c>
      <c r="C12" s="2">
        <v>252.618647781718</v>
      </c>
    </row>
    <row r="13">
      <c r="A13" s="3">
        <f>IFERROR(__xludf.DUMMYFUNCTION("""COMPUTED_VALUE"""),45145.66666666667)</f>
        <v>45145.66667</v>
      </c>
      <c r="B13" s="1">
        <f>IFERROR(__xludf.DUMMYFUNCTION("""COMPUTED_VALUE"""),251.45)</f>
        <v>251.45</v>
      </c>
      <c r="C13" s="2">
        <v>252.706469528647</v>
      </c>
    </row>
    <row r="14">
      <c r="A14" s="3">
        <f>IFERROR(__xludf.DUMMYFUNCTION("""COMPUTED_VALUE"""),45146.66666666667)</f>
        <v>45146.66667</v>
      </c>
      <c r="B14" s="1">
        <f>IFERROR(__xludf.DUMMYFUNCTION("""COMPUTED_VALUE"""),249.7)</f>
        <v>249.7</v>
      </c>
      <c r="C14" s="2">
        <v>254.888189749102</v>
      </c>
    </row>
    <row r="15">
      <c r="A15" s="3">
        <f>IFERROR(__xludf.DUMMYFUNCTION("""COMPUTED_VALUE"""),45147.66666666667)</f>
        <v>45147.66667</v>
      </c>
      <c r="B15" s="1">
        <f>IFERROR(__xludf.DUMMYFUNCTION("""COMPUTED_VALUE"""),242.19)</f>
        <v>242.19</v>
      </c>
      <c r="C15" s="2">
        <v>254.639793174343</v>
      </c>
    </row>
    <row r="16">
      <c r="A16" s="3">
        <f>IFERROR(__xludf.DUMMYFUNCTION("""COMPUTED_VALUE"""),45148.66666666667)</f>
        <v>45148.66667</v>
      </c>
      <c r="B16" s="1">
        <f>IFERROR(__xludf.DUMMYFUNCTION("""COMPUTED_VALUE"""),245.34)</f>
        <v>245.34</v>
      </c>
      <c r="C16" s="2">
        <v>251.877241644691</v>
      </c>
    </row>
    <row r="17">
      <c r="A17" s="3">
        <f>IFERROR(__xludf.DUMMYFUNCTION("""COMPUTED_VALUE"""),45149.66666666667)</f>
        <v>45149.66667</v>
      </c>
      <c r="B17" s="1">
        <f>IFERROR(__xludf.DUMMYFUNCTION("""COMPUTED_VALUE"""),242.65)</f>
        <v>242.65</v>
      </c>
      <c r="C17" s="2">
        <v>251.409958790101</v>
      </c>
    </row>
    <row r="18">
      <c r="A18" s="3">
        <f>IFERROR(__xludf.DUMMYFUNCTION("""COMPUTED_VALUE"""),45152.66666666667)</f>
        <v>45152.66667</v>
      </c>
      <c r="B18" s="1">
        <f>IFERROR(__xludf.DUMMYFUNCTION("""COMPUTED_VALUE"""),239.76)</f>
        <v>239.76</v>
      </c>
      <c r="C18" s="2">
        <v>251.497780537026</v>
      </c>
    </row>
    <row r="19">
      <c r="A19" s="3">
        <f>IFERROR(__xludf.DUMMYFUNCTION("""COMPUTED_VALUE"""),45153.66666666667)</f>
        <v>45153.66667</v>
      </c>
      <c r="B19" s="1">
        <f>IFERROR(__xludf.DUMMYFUNCTION("""COMPUTED_VALUE"""),232.96)</f>
        <v>232.96</v>
      </c>
      <c r="C19" s="2">
        <v>253.679500757505</v>
      </c>
    </row>
    <row r="20">
      <c r="A20" s="3">
        <f>IFERROR(__xludf.DUMMYFUNCTION("""COMPUTED_VALUE"""),45154.66666666667)</f>
        <v>45154.66667</v>
      </c>
      <c r="B20" s="1">
        <f>IFERROR(__xludf.DUMMYFUNCTION("""COMPUTED_VALUE"""),225.6)</f>
        <v>225.6</v>
      </c>
      <c r="C20" s="2">
        <v>253.431104182784</v>
      </c>
    </row>
    <row r="21">
      <c r="A21" s="3">
        <f>IFERROR(__xludf.DUMMYFUNCTION("""COMPUTED_VALUE"""),45155.66666666667)</f>
        <v>45155.66667</v>
      </c>
      <c r="B21" s="1">
        <f>IFERROR(__xludf.DUMMYFUNCTION("""COMPUTED_VALUE"""),219.22)</f>
        <v>219.22</v>
      </c>
      <c r="C21" s="2">
        <v>250.668552653162</v>
      </c>
    </row>
    <row r="22">
      <c r="A22" s="3">
        <f>IFERROR(__xludf.DUMMYFUNCTION("""COMPUTED_VALUE"""),45156.66666666667)</f>
        <v>45156.66667</v>
      </c>
      <c r="B22" s="1">
        <f>IFERROR(__xludf.DUMMYFUNCTION("""COMPUTED_VALUE"""),215.49)</f>
        <v>215.49</v>
      </c>
      <c r="C22" s="2">
        <v>250.201269798602</v>
      </c>
    </row>
    <row r="23">
      <c r="A23" s="3">
        <f>IFERROR(__xludf.DUMMYFUNCTION("""COMPUTED_VALUE"""),45159.66666666667)</f>
        <v>45159.66667</v>
      </c>
      <c r="B23" s="1">
        <f>IFERROR(__xludf.DUMMYFUNCTION("""COMPUTED_VALUE"""),231.28)</f>
        <v>231.28</v>
      </c>
      <c r="C23" s="2">
        <v>250.289091545619</v>
      </c>
    </row>
    <row r="24">
      <c r="A24" s="3">
        <f>IFERROR(__xludf.DUMMYFUNCTION("""COMPUTED_VALUE"""),45160.66666666667)</f>
        <v>45160.66667</v>
      </c>
      <c r="B24" s="1">
        <f>IFERROR(__xludf.DUMMYFUNCTION("""COMPUTED_VALUE"""),233.19)</f>
        <v>233.19</v>
      </c>
      <c r="C24" s="2">
        <v>252.470811766099</v>
      </c>
    </row>
    <row r="25">
      <c r="A25" s="3">
        <f>IFERROR(__xludf.DUMMYFUNCTION("""COMPUTED_VALUE"""),45161.66666666667)</f>
        <v>45161.66667</v>
      </c>
      <c r="B25" s="1">
        <f>IFERROR(__xludf.DUMMYFUNCTION("""COMPUTED_VALUE"""),236.86)</f>
        <v>236.86</v>
      </c>
      <c r="C25" s="2">
        <v>252.222415191374</v>
      </c>
    </row>
    <row r="26">
      <c r="A26" s="3">
        <f>IFERROR(__xludf.DUMMYFUNCTION("""COMPUTED_VALUE"""),45162.66666666667)</f>
        <v>45162.66667</v>
      </c>
      <c r="B26" s="1">
        <f>IFERROR(__xludf.DUMMYFUNCTION("""COMPUTED_VALUE"""),230.04)</f>
        <v>230.04</v>
      </c>
      <c r="C26" s="2">
        <v>249.459863661753</v>
      </c>
    </row>
    <row r="27">
      <c r="A27" s="3">
        <f>IFERROR(__xludf.DUMMYFUNCTION("""COMPUTED_VALUE"""),45163.66666666667)</f>
        <v>45163.66667</v>
      </c>
      <c r="B27" s="1">
        <f>IFERROR(__xludf.DUMMYFUNCTION("""COMPUTED_VALUE"""),238.59)</f>
        <v>238.59</v>
      </c>
      <c r="C27" s="2">
        <v>248.992580793719</v>
      </c>
    </row>
    <row r="28">
      <c r="A28" s="3">
        <f>IFERROR(__xludf.DUMMYFUNCTION("""COMPUTED_VALUE"""),45166.66666666667)</f>
        <v>45166.66667</v>
      </c>
      <c r="B28" s="1">
        <f>IFERROR(__xludf.DUMMYFUNCTION("""COMPUTED_VALUE"""),238.82)</f>
        <v>238.82</v>
      </c>
      <c r="C28" s="2">
        <v>249.080402500284</v>
      </c>
    </row>
    <row r="29">
      <c r="A29" s="3">
        <f>IFERROR(__xludf.DUMMYFUNCTION("""COMPUTED_VALUE"""),45167.66666666667)</f>
        <v>45167.66667</v>
      </c>
      <c r="B29" s="1">
        <f>IFERROR(__xludf.DUMMYFUNCTION("""COMPUTED_VALUE"""),257.18)</f>
        <v>257.18</v>
      </c>
      <c r="C29" s="2">
        <v>251.262122707284</v>
      </c>
    </row>
    <row r="30">
      <c r="A30" s="3">
        <f>IFERROR(__xludf.DUMMYFUNCTION("""COMPUTED_VALUE"""),45168.66666666667)</f>
        <v>45168.66667</v>
      </c>
      <c r="B30" s="1">
        <f>IFERROR(__xludf.DUMMYFUNCTION("""COMPUTED_VALUE"""),256.9)</f>
        <v>256.9</v>
      </c>
      <c r="C30" s="2">
        <v>251.013726119073</v>
      </c>
    </row>
    <row r="31">
      <c r="A31" s="3">
        <f>IFERROR(__xludf.DUMMYFUNCTION("""COMPUTED_VALUE"""),45169.66666666667)</f>
        <v>45169.66667</v>
      </c>
      <c r="B31" s="1">
        <f>IFERROR(__xludf.DUMMYFUNCTION("""COMPUTED_VALUE"""),258.08)</f>
        <v>258.08</v>
      </c>
      <c r="C31" s="2">
        <v>248.251174575981</v>
      </c>
    </row>
    <row r="32">
      <c r="A32" s="3">
        <f>IFERROR(__xludf.DUMMYFUNCTION("""COMPUTED_VALUE"""),45170.66666666667)</f>
        <v>45170.66667</v>
      </c>
      <c r="B32" s="1">
        <f>IFERROR(__xludf.DUMMYFUNCTION("""COMPUTED_VALUE"""),245.01)</f>
        <v>245.01</v>
      </c>
      <c r="C32" s="2">
        <v>247.783891707936</v>
      </c>
    </row>
    <row r="33">
      <c r="A33" s="3">
        <f>IFERROR(__xludf.DUMMYFUNCTION("""COMPUTED_VALUE"""),45174.66666666667)</f>
        <v>45174.66667</v>
      </c>
      <c r="B33" s="1">
        <f>IFERROR(__xludf.DUMMYFUNCTION("""COMPUTED_VALUE"""),256.49)</f>
        <v>256.49</v>
      </c>
      <c r="C33" s="2">
        <v>250.053433621493</v>
      </c>
    </row>
    <row r="34">
      <c r="A34" s="3">
        <f>IFERROR(__xludf.DUMMYFUNCTION("""COMPUTED_VALUE"""),45175.66666666667)</f>
        <v>45175.66667</v>
      </c>
      <c r="B34" s="1">
        <f>IFERROR(__xludf.DUMMYFUNCTION("""COMPUTED_VALUE"""),251.92)</f>
        <v>251.92</v>
      </c>
      <c r="C34" s="2">
        <v>249.80503703329</v>
      </c>
    </row>
    <row r="35">
      <c r="A35" s="3">
        <f>IFERROR(__xludf.DUMMYFUNCTION("""COMPUTED_VALUE"""),45176.66666666667)</f>
        <v>45176.66667</v>
      </c>
      <c r="B35" s="1">
        <f>IFERROR(__xludf.DUMMYFUNCTION("""COMPUTED_VALUE"""),251.49)</f>
        <v>251.49</v>
      </c>
      <c r="C35" s="2">
        <v>247.04248547879</v>
      </c>
    </row>
    <row r="36">
      <c r="A36" s="3">
        <f>IFERROR(__xludf.DUMMYFUNCTION("""COMPUTED_VALUE"""),45177.66666666667)</f>
        <v>45177.66667</v>
      </c>
      <c r="B36" s="1">
        <f>IFERROR(__xludf.DUMMYFUNCTION("""COMPUTED_VALUE"""),248.5)</f>
        <v>248.5</v>
      </c>
      <c r="C36" s="2">
        <v>246.575202599346</v>
      </c>
    </row>
    <row r="37">
      <c r="A37" s="3">
        <f>IFERROR(__xludf.DUMMYFUNCTION("""COMPUTED_VALUE"""),45180.66666666667)</f>
        <v>45180.66667</v>
      </c>
      <c r="B37" s="1">
        <f>IFERROR(__xludf.DUMMYFUNCTION("""COMPUTED_VALUE"""),273.58)</f>
        <v>273.58</v>
      </c>
      <c r="C37" s="2">
        <v>246.6630242717</v>
      </c>
    </row>
    <row r="38">
      <c r="A38" s="3">
        <f>IFERROR(__xludf.DUMMYFUNCTION("""COMPUTED_VALUE"""),45181.66666666667)</f>
        <v>45181.66667</v>
      </c>
      <c r="B38" s="1">
        <f>IFERROR(__xludf.DUMMYFUNCTION("""COMPUTED_VALUE"""),267.48)</f>
        <v>267.48</v>
      </c>
      <c r="C38" s="2">
        <v>248.844744467288</v>
      </c>
    </row>
    <row r="39">
      <c r="A39" s="3">
        <f>IFERROR(__xludf.DUMMYFUNCTION("""COMPUTED_VALUE"""),45182.66666666667)</f>
        <v>45182.66667</v>
      </c>
      <c r="B39" s="1">
        <f>IFERROR(__xludf.DUMMYFUNCTION("""COMPUTED_VALUE"""),271.3)</f>
        <v>271.3</v>
      </c>
      <c r="C39" s="2">
        <v>248.596347867678</v>
      </c>
    </row>
    <row r="40">
      <c r="A40" s="3">
        <f>IFERROR(__xludf.DUMMYFUNCTION("""COMPUTED_VALUE"""),45183.66666666667)</f>
        <v>45183.66667</v>
      </c>
      <c r="B40" s="1">
        <f>IFERROR(__xludf.DUMMYFUNCTION("""COMPUTED_VALUE"""),276.04)</f>
        <v>276.04</v>
      </c>
      <c r="C40" s="2">
        <v>245.833796313179</v>
      </c>
    </row>
    <row r="41">
      <c r="A41" s="3">
        <f>IFERROR(__xludf.DUMMYFUNCTION("""COMPUTED_VALUE"""),45184.66666666667)</f>
        <v>45184.66667</v>
      </c>
      <c r="B41" s="1">
        <f>IFERROR(__xludf.DUMMYFUNCTION("""COMPUTED_VALUE"""),274.39)</f>
        <v>274.39</v>
      </c>
      <c r="C41" s="2">
        <v>245.366513433737</v>
      </c>
    </row>
    <row r="42">
      <c r="A42" s="3">
        <f>IFERROR(__xludf.DUMMYFUNCTION("""COMPUTED_VALUE"""),45187.66666666667)</f>
        <v>45187.66667</v>
      </c>
      <c r="B42" s="1">
        <f>IFERROR(__xludf.DUMMYFUNCTION("""COMPUTED_VALUE"""),265.28)</f>
        <v>265.28</v>
      </c>
      <c r="C42" s="2">
        <v>245.454335106088</v>
      </c>
    </row>
    <row r="43">
      <c r="A43" s="3">
        <f>IFERROR(__xludf.DUMMYFUNCTION("""COMPUTED_VALUE"""),45188.66666666667)</f>
        <v>45188.66667</v>
      </c>
      <c r="B43" s="1">
        <f>IFERROR(__xludf.DUMMYFUNCTION("""COMPUTED_VALUE"""),266.5)</f>
        <v>266.5</v>
      </c>
      <c r="C43" s="2">
        <v>247.636055288029</v>
      </c>
    </row>
    <row r="44">
      <c r="A44" s="3">
        <f>IFERROR(__xludf.DUMMYFUNCTION("""COMPUTED_VALUE"""),45189.66666666667)</f>
        <v>45189.66667</v>
      </c>
      <c r="B44" s="1">
        <f>IFERROR(__xludf.DUMMYFUNCTION("""COMPUTED_VALUE"""),262.59)</f>
        <v>262.59</v>
      </c>
      <c r="C44" s="2">
        <v>247.387658674765</v>
      </c>
    </row>
    <row r="45">
      <c r="A45" s="3">
        <f>IFERROR(__xludf.DUMMYFUNCTION("""COMPUTED_VALUE"""),45190.66666666667)</f>
        <v>45190.66667</v>
      </c>
      <c r="B45" s="1">
        <f>IFERROR(__xludf.DUMMYFUNCTION("""COMPUTED_VALUE"""),255.7)</f>
        <v>255.7</v>
      </c>
      <c r="C45" s="2">
        <v>244.625107106616</v>
      </c>
    </row>
    <row r="46">
      <c r="A46" s="3">
        <f>IFERROR(__xludf.DUMMYFUNCTION("""COMPUTED_VALUE"""),45191.66666666667)</f>
        <v>45191.66667</v>
      </c>
      <c r="B46" s="1">
        <f>IFERROR(__xludf.DUMMYFUNCTION("""COMPUTED_VALUE"""),244.88)</f>
        <v>244.88</v>
      </c>
      <c r="C46" s="2">
        <v>244.157824213519</v>
      </c>
    </row>
    <row r="47">
      <c r="A47" s="3">
        <f>IFERROR(__xludf.DUMMYFUNCTION("""COMPUTED_VALUE"""),45194.66666666667)</f>
        <v>45194.66667</v>
      </c>
      <c r="B47" s="1">
        <f>IFERROR(__xludf.DUMMYFUNCTION("""COMPUTED_VALUE"""),246.99)</f>
        <v>246.99</v>
      </c>
      <c r="C47" s="2">
        <v>244.245645844929</v>
      </c>
    </row>
    <row r="48">
      <c r="A48" s="3">
        <f>IFERROR(__xludf.DUMMYFUNCTION("""COMPUTED_VALUE"""),45195.66666666667)</f>
        <v>45195.66667</v>
      </c>
      <c r="B48" s="1">
        <f>IFERROR(__xludf.DUMMYFUNCTION("""COMPUTED_VALUE"""),244.12)</f>
        <v>244.12</v>
      </c>
      <c r="C48" s="2">
        <v>246.427366026872</v>
      </c>
    </row>
    <row r="49">
      <c r="A49" s="3">
        <f>IFERROR(__xludf.DUMMYFUNCTION("""COMPUTED_VALUE"""),45196.66666666667)</f>
        <v>45196.66667</v>
      </c>
      <c r="B49" s="1">
        <f>IFERROR(__xludf.DUMMYFUNCTION("""COMPUTED_VALUE"""),240.5)</f>
        <v>240.5</v>
      </c>
      <c r="C49" s="2">
        <v>246.178969413613</v>
      </c>
    </row>
    <row r="50">
      <c r="A50" s="3">
        <f>IFERROR(__xludf.DUMMYFUNCTION("""COMPUTED_VALUE"""),45197.66666666667)</f>
        <v>45197.66667</v>
      </c>
      <c r="B50" s="1">
        <f>IFERROR(__xludf.DUMMYFUNCTION("""COMPUTED_VALUE"""),246.38)</f>
        <v>246.38</v>
      </c>
      <c r="C50" s="2">
        <v>243.416417845455</v>
      </c>
    </row>
    <row r="51">
      <c r="A51" s="3">
        <f>IFERROR(__xludf.DUMMYFUNCTION("""COMPUTED_VALUE"""),45198.66666666667)</f>
        <v>45198.66667</v>
      </c>
      <c r="B51" s="1">
        <f>IFERROR(__xludf.DUMMYFUNCTION("""COMPUTED_VALUE"""),250.22)</f>
        <v>250.22</v>
      </c>
      <c r="C51" s="2">
        <v>242.949134950974</v>
      </c>
    </row>
    <row r="52">
      <c r="A52" s="3">
        <f>IFERROR(__xludf.DUMMYFUNCTION("""COMPUTED_VALUE"""),45201.66666666667)</f>
        <v>45201.66667</v>
      </c>
      <c r="B52" s="1">
        <f>IFERROR(__xludf.DUMMYFUNCTION("""COMPUTED_VALUE"""),251.6)</f>
        <v>251.6</v>
      </c>
      <c r="C52" s="2">
        <v>243.036956578205</v>
      </c>
    </row>
    <row r="53">
      <c r="A53" s="3">
        <f>IFERROR(__xludf.DUMMYFUNCTION("""COMPUTED_VALUE"""),45202.66666666667)</f>
        <v>45202.66667</v>
      </c>
      <c r="B53" s="1">
        <f>IFERROR(__xludf.DUMMYFUNCTION("""COMPUTED_VALUE"""),246.53)</f>
        <v>246.53</v>
      </c>
      <c r="C53" s="2">
        <v>245.218676758758</v>
      </c>
    </row>
    <row r="54">
      <c r="A54" s="3">
        <f>IFERROR(__xludf.DUMMYFUNCTION("""COMPUTED_VALUE"""),45203.66666666667)</f>
        <v>45203.66667</v>
      </c>
      <c r="B54" s="1">
        <f>IFERROR(__xludf.DUMMYFUNCTION("""COMPUTED_VALUE"""),261.16)</f>
        <v>261.16</v>
      </c>
      <c r="C54" s="2">
        <v>244.970280144103</v>
      </c>
    </row>
    <row r="55">
      <c r="A55" s="3">
        <f>IFERROR(__xludf.DUMMYFUNCTION("""COMPUTED_VALUE"""),45204.66666666667)</f>
        <v>45204.66667</v>
      </c>
      <c r="B55" s="1">
        <f>IFERROR(__xludf.DUMMYFUNCTION("""COMPUTED_VALUE"""),260.05)</f>
        <v>260.05</v>
      </c>
      <c r="C55" s="2">
        <v>242.207728574554</v>
      </c>
    </row>
    <row r="56">
      <c r="A56" s="3">
        <f>IFERROR(__xludf.DUMMYFUNCTION("""COMPUTED_VALUE"""),45205.66666666667)</f>
        <v>45205.66667</v>
      </c>
      <c r="B56" s="1">
        <f>IFERROR(__xludf.DUMMYFUNCTION("""COMPUTED_VALUE"""),260.53)</f>
        <v>260.53</v>
      </c>
      <c r="C56" s="2">
        <v>241.740445680076</v>
      </c>
    </row>
    <row r="57">
      <c r="A57" s="3">
        <f>IFERROR(__xludf.DUMMYFUNCTION("""COMPUTED_VALUE"""),45208.66666666667)</f>
        <v>45208.66667</v>
      </c>
      <c r="B57" s="1">
        <f>IFERROR(__xludf.DUMMYFUNCTION("""COMPUTED_VALUE"""),259.67)</f>
        <v>259.67</v>
      </c>
      <c r="C57" s="2">
        <v>241.828267307307</v>
      </c>
    </row>
    <row r="58">
      <c r="A58" s="3">
        <f>IFERROR(__xludf.DUMMYFUNCTION("""COMPUTED_VALUE"""),45209.66666666667)</f>
        <v>45209.66667</v>
      </c>
      <c r="B58" s="1">
        <f>IFERROR(__xludf.DUMMYFUNCTION("""COMPUTED_VALUE"""),263.62)</f>
        <v>263.62</v>
      </c>
      <c r="C58" s="2">
        <v>244.009987487861</v>
      </c>
    </row>
    <row r="59">
      <c r="A59" s="3">
        <f>IFERROR(__xludf.DUMMYFUNCTION("""COMPUTED_VALUE"""),45210.66666666667)</f>
        <v>45210.66667</v>
      </c>
      <c r="B59" s="1">
        <f>IFERROR(__xludf.DUMMYFUNCTION("""COMPUTED_VALUE"""),262.99)</f>
        <v>262.99</v>
      </c>
      <c r="C59" s="2">
        <v>243.761590864601</v>
      </c>
    </row>
    <row r="60">
      <c r="A60" s="3">
        <f>IFERROR(__xludf.DUMMYFUNCTION("""COMPUTED_VALUE"""),45211.66666666667)</f>
        <v>45211.66667</v>
      </c>
      <c r="B60" s="1">
        <f>IFERROR(__xludf.DUMMYFUNCTION("""COMPUTED_VALUE"""),258.87)</f>
        <v>258.87</v>
      </c>
      <c r="C60" s="2">
        <v>240.999039286447</v>
      </c>
    </row>
    <row r="61">
      <c r="A61" s="3">
        <f>IFERROR(__xludf.DUMMYFUNCTION("""COMPUTED_VALUE"""),45212.66666666667)</f>
        <v>45212.66667</v>
      </c>
      <c r="B61" s="1">
        <f>IFERROR(__xludf.DUMMYFUNCTION("""COMPUTED_VALUE"""),251.12)</f>
        <v>251.12</v>
      </c>
      <c r="C61" s="2">
        <v>240.531756383356</v>
      </c>
    </row>
    <row r="62">
      <c r="A62" s="3">
        <f>IFERROR(__xludf.DUMMYFUNCTION("""COMPUTED_VALUE"""),45215.66666666667)</f>
        <v>45215.66667</v>
      </c>
      <c r="B62" s="1">
        <f>IFERROR(__xludf.DUMMYFUNCTION("""COMPUTED_VALUE"""),253.92)</f>
        <v>253.92</v>
      </c>
      <c r="C62" s="2">
        <v>240.619577984782</v>
      </c>
    </row>
    <row r="63">
      <c r="A63" s="3">
        <f>IFERROR(__xludf.DUMMYFUNCTION("""COMPUTED_VALUE"""),45216.66666666667)</f>
        <v>45216.66667</v>
      </c>
      <c r="B63" s="1">
        <f>IFERROR(__xludf.DUMMYFUNCTION("""COMPUTED_VALUE"""),254.85)</f>
        <v>254.85</v>
      </c>
      <c r="C63" s="2">
        <v>242.801298156734</v>
      </c>
    </row>
    <row r="64">
      <c r="A64" s="3">
        <f>IFERROR(__xludf.DUMMYFUNCTION("""COMPUTED_VALUE"""),45217.66666666667)</f>
        <v>45217.66667</v>
      </c>
      <c r="B64" s="1">
        <f>IFERROR(__xludf.DUMMYFUNCTION("""COMPUTED_VALUE"""),242.68)</f>
        <v>242.68</v>
      </c>
      <c r="C64" s="2">
        <v>242.552901533469</v>
      </c>
    </row>
    <row r="65">
      <c r="A65" s="3">
        <f>IFERROR(__xludf.DUMMYFUNCTION("""COMPUTED_VALUE"""),45218.66666666667)</f>
        <v>45218.66667</v>
      </c>
      <c r="B65" s="1">
        <f>IFERROR(__xludf.DUMMYFUNCTION("""COMPUTED_VALUE"""),220.11)</f>
        <v>220.11</v>
      </c>
      <c r="C65" s="2">
        <v>239.790349955323</v>
      </c>
    </row>
    <row r="66">
      <c r="A66" s="3">
        <f>IFERROR(__xludf.DUMMYFUNCTION("""COMPUTED_VALUE"""),45219.66666666667)</f>
        <v>45219.66667</v>
      </c>
      <c r="B66" s="1">
        <f>IFERROR(__xludf.DUMMYFUNCTION("""COMPUTED_VALUE"""),211.99)</f>
        <v>211.99</v>
      </c>
      <c r="C66" s="2">
        <v>239.323067052226</v>
      </c>
    </row>
    <row r="67">
      <c r="A67" s="3">
        <f>IFERROR(__xludf.DUMMYFUNCTION("""COMPUTED_VALUE"""),45222.66666666667)</f>
        <v>45222.66667</v>
      </c>
      <c r="B67" s="1">
        <f>IFERROR(__xludf.DUMMYFUNCTION("""COMPUTED_VALUE"""),212.08)</f>
        <v>212.08</v>
      </c>
      <c r="C67" s="2">
        <v>239.410888654151</v>
      </c>
    </row>
    <row r="68">
      <c r="A68" s="3">
        <f>IFERROR(__xludf.DUMMYFUNCTION("""COMPUTED_VALUE"""),45223.66666666667)</f>
        <v>45223.66667</v>
      </c>
      <c r="B68" s="1">
        <f>IFERROR(__xludf.DUMMYFUNCTION("""COMPUTED_VALUE"""),216.52)</f>
        <v>216.52</v>
      </c>
      <c r="C68" s="2">
        <v>241.592608826262</v>
      </c>
    </row>
    <row r="69">
      <c r="A69" s="3">
        <f>IFERROR(__xludf.DUMMYFUNCTION("""COMPUTED_VALUE"""),45224.66666666667)</f>
        <v>45224.66667</v>
      </c>
      <c r="B69" s="1">
        <f>IFERROR(__xludf.DUMMYFUNCTION("""COMPUTED_VALUE"""),212.42)</f>
        <v>212.42</v>
      </c>
      <c r="C69" s="2">
        <v>241.344212203169</v>
      </c>
    </row>
    <row r="70">
      <c r="A70" s="3">
        <f>IFERROR(__xludf.DUMMYFUNCTION("""COMPUTED_VALUE"""),45225.66666666667)</f>
        <v>45225.66667</v>
      </c>
      <c r="B70" s="1">
        <f>IFERROR(__xludf.DUMMYFUNCTION("""COMPUTED_VALUE"""),205.76)</f>
        <v>205.76</v>
      </c>
      <c r="C70" s="2">
        <v>238.581660625192</v>
      </c>
    </row>
    <row r="71">
      <c r="A71" s="3">
        <f>IFERROR(__xludf.DUMMYFUNCTION("""COMPUTED_VALUE"""),45226.66666666667)</f>
        <v>45226.66667</v>
      </c>
      <c r="B71" s="1">
        <f>IFERROR(__xludf.DUMMYFUNCTION("""COMPUTED_VALUE"""),207.3)</f>
        <v>207.3</v>
      </c>
      <c r="C71" s="2">
        <v>238.114377722265</v>
      </c>
    </row>
    <row r="72">
      <c r="A72" s="3">
        <f>IFERROR(__xludf.DUMMYFUNCTION("""COMPUTED_VALUE"""),45229.66666666667)</f>
        <v>45229.66667</v>
      </c>
      <c r="B72" s="1">
        <f>IFERROR(__xludf.DUMMYFUNCTION("""COMPUTED_VALUE"""),197.36)</f>
        <v>197.36</v>
      </c>
      <c r="C72" s="2">
        <v>238.202199324187</v>
      </c>
    </row>
    <row r="73">
      <c r="A73" s="3">
        <f>IFERROR(__xludf.DUMMYFUNCTION("""COMPUTED_VALUE"""),45230.66666666667)</f>
        <v>45230.66667</v>
      </c>
      <c r="B73" s="1">
        <f>IFERROR(__xludf.DUMMYFUNCTION("""COMPUTED_VALUE"""),200.84)</f>
        <v>200.84</v>
      </c>
      <c r="C73" s="2">
        <v>240.3839194963</v>
      </c>
    </row>
    <row r="74">
      <c r="A74" s="3">
        <f>IFERROR(__xludf.DUMMYFUNCTION("""COMPUTED_VALUE"""),45231.66666666667)</f>
        <v>45231.66667</v>
      </c>
      <c r="B74" s="1">
        <f>IFERROR(__xludf.DUMMYFUNCTION("""COMPUTED_VALUE"""),205.66)</f>
        <v>205.66</v>
      </c>
      <c r="C74" s="2">
        <v>240.135522873206</v>
      </c>
    </row>
    <row r="75">
      <c r="A75" s="3">
        <f>IFERROR(__xludf.DUMMYFUNCTION("""COMPUTED_VALUE"""),45232.66666666667)</f>
        <v>45232.66667</v>
      </c>
      <c r="B75" s="1">
        <f>IFERROR(__xludf.DUMMYFUNCTION("""COMPUTED_VALUE"""),218.51)</f>
        <v>218.51</v>
      </c>
      <c r="C75" s="2">
        <v>237.372971294229</v>
      </c>
    </row>
    <row r="76">
      <c r="A76" s="3">
        <f>IFERROR(__xludf.DUMMYFUNCTION("""COMPUTED_VALUE"""),45233.66666666667)</f>
        <v>45233.66667</v>
      </c>
      <c r="B76" s="1">
        <f>IFERROR(__xludf.DUMMYFUNCTION("""COMPUTED_VALUE"""),219.96)</f>
        <v>219.96</v>
      </c>
      <c r="C76" s="2">
        <v>236.905688390314</v>
      </c>
    </row>
    <row r="77">
      <c r="A77" s="3">
        <f>IFERROR(__xludf.DUMMYFUNCTION("""COMPUTED_VALUE"""),45236.66666666667)</f>
        <v>45236.66667</v>
      </c>
      <c r="B77" s="1">
        <f>IFERROR(__xludf.DUMMYFUNCTION("""COMPUTED_VALUE"""),219.27)</f>
        <v>219.27</v>
      </c>
      <c r="C77" s="2">
        <v>236.99350998925</v>
      </c>
    </row>
    <row r="78">
      <c r="A78" s="3">
        <f>IFERROR(__xludf.DUMMYFUNCTION("""COMPUTED_VALUE"""),45237.66666666667)</f>
        <v>45237.66667</v>
      </c>
      <c r="B78" s="1">
        <f>IFERROR(__xludf.DUMMYFUNCTION("""COMPUTED_VALUE"""),222.18)</f>
        <v>222.18</v>
      </c>
      <c r="C78" s="2">
        <v>239.175230160371</v>
      </c>
    </row>
    <row r="79">
      <c r="A79" s="3">
        <f>IFERROR(__xludf.DUMMYFUNCTION("""COMPUTED_VALUE"""),45238.66666666667)</f>
        <v>45238.66667</v>
      </c>
      <c r="B79" s="1">
        <f>IFERROR(__xludf.DUMMYFUNCTION("""COMPUTED_VALUE"""),222.11)</f>
        <v>222.11</v>
      </c>
      <c r="C79" s="2">
        <v>238.926833536278</v>
      </c>
    </row>
    <row r="80">
      <c r="A80" s="3">
        <f>IFERROR(__xludf.DUMMYFUNCTION("""COMPUTED_VALUE"""),45239.66666666667)</f>
        <v>45239.66667</v>
      </c>
      <c r="B80" s="1">
        <f>IFERROR(__xludf.DUMMYFUNCTION("""COMPUTED_VALUE"""),209.98)</f>
        <v>209.98</v>
      </c>
      <c r="C80" s="2">
        <v>236.164281957314</v>
      </c>
    </row>
    <row r="81">
      <c r="A81" s="3">
        <f>IFERROR(__xludf.DUMMYFUNCTION("""COMPUTED_VALUE"""),45240.66666666667)</f>
        <v>45240.66667</v>
      </c>
      <c r="B81" s="1">
        <f>IFERROR(__xludf.DUMMYFUNCTION("""COMPUTED_VALUE"""),214.65)</f>
        <v>214.65</v>
      </c>
      <c r="C81" s="2">
        <v>235.696999053391</v>
      </c>
    </row>
    <row r="82">
      <c r="A82" s="3">
        <f>IFERROR(__xludf.DUMMYFUNCTION("""COMPUTED_VALUE"""),45243.66666666667)</f>
        <v>45243.66667</v>
      </c>
      <c r="B82" s="1">
        <f>IFERROR(__xludf.DUMMYFUNCTION("""COMPUTED_VALUE"""),223.71)</f>
        <v>223.71</v>
      </c>
      <c r="C82" s="2">
        <v>235.784820652324</v>
      </c>
    </row>
    <row r="83">
      <c r="A83" s="3">
        <f>IFERROR(__xludf.DUMMYFUNCTION("""COMPUTED_VALUE"""),45244.66666666667)</f>
        <v>45244.66667</v>
      </c>
      <c r="B83" s="1">
        <f>IFERROR(__xludf.DUMMYFUNCTION("""COMPUTED_VALUE"""),237.41)</f>
        <v>237.41</v>
      </c>
      <c r="C83" s="2">
        <v>237.966540821729</v>
      </c>
    </row>
    <row r="84">
      <c r="A84" s="3">
        <f>IFERROR(__xludf.DUMMYFUNCTION("""COMPUTED_VALUE"""),45245.66666666667)</f>
        <v>45245.66667</v>
      </c>
      <c r="B84" s="1">
        <f>IFERROR(__xludf.DUMMYFUNCTION("""COMPUTED_VALUE"""),242.84)</f>
        <v>242.84</v>
      </c>
      <c r="C84" s="2">
        <v>237.718144195923</v>
      </c>
    </row>
    <row r="85">
      <c r="A85" s="3">
        <f>IFERROR(__xludf.DUMMYFUNCTION("""COMPUTED_VALUE"""),45246.66666666667)</f>
        <v>45246.66667</v>
      </c>
      <c r="B85" s="1">
        <f>IFERROR(__xludf.DUMMYFUNCTION("""COMPUTED_VALUE"""),233.59)</f>
        <v>233.59</v>
      </c>
      <c r="C85" s="2">
        <v>234.955592615233</v>
      </c>
    </row>
    <row r="86">
      <c r="A86" s="3">
        <f>IFERROR(__xludf.DUMMYFUNCTION("""COMPUTED_VALUE"""),45247.66666666667)</f>
        <v>45247.66667</v>
      </c>
      <c r="B86" s="1">
        <f>IFERROR(__xludf.DUMMYFUNCTION("""COMPUTED_VALUE"""),234.3)</f>
        <v>234.3</v>
      </c>
      <c r="C86" s="2">
        <v>234.488309709595</v>
      </c>
    </row>
    <row r="87">
      <c r="A87" s="3">
        <f>IFERROR(__xludf.DUMMYFUNCTION("""COMPUTED_VALUE"""),45250.66666666667)</f>
        <v>45250.66667</v>
      </c>
      <c r="B87" s="1">
        <f>IFERROR(__xludf.DUMMYFUNCTION("""COMPUTED_VALUE"""),235.6)</f>
        <v>235.6</v>
      </c>
      <c r="C87" s="2">
        <v>234.576131303376</v>
      </c>
    </row>
    <row r="88">
      <c r="A88" s="3">
        <f>IFERROR(__xludf.DUMMYFUNCTION("""COMPUTED_VALUE"""),45251.66666666667)</f>
        <v>45251.66667</v>
      </c>
      <c r="B88" s="1">
        <f>IFERROR(__xludf.DUMMYFUNCTION("""COMPUTED_VALUE"""),241.2)</f>
        <v>241.2</v>
      </c>
      <c r="C88" s="2">
        <v>236.757851472782</v>
      </c>
    </row>
    <row r="89">
      <c r="A89" s="3">
        <f>IFERROR(__xludf.DUMMYFUNCTION("""COMPUTED_VALUE"""),45252.66666666667)</f>
        <v>45252.66667</v>
      </c>
      <c r="B89" s="1">
        <f>IFERROR(__xludf.DUMMYFUNCTION("""COMPUTED_VALUE"""),234.21)</f>
        <v>234.21</v>
      </c>
      <c r="C89" s="2">
        <v>236.509454846973</v>
      </c>
    </row>
    <row r="90">
      <c r="A90" s="3">
        <f>IFERROR(__xludf.DUMMYFUNCTION("""COMPUTED_VALUE"""),45254.54513888889)</f>
        <v>45254.54514</v>
      </c>
      <c r="B90" s="1">
        <f>IFERROR(__xludf.DUMMYFUNCTION("""COMPUTED_VALUE"""),235.45)</f>
        <v>235.45</v>
      </c>
      <c r="C90" s="2">
        <v>233.279620360651</v>
      </c>
    </row>
    <row r="91">
      <c r="A91" s="3">
        <f>IFERROR(__xludf.DUMMYFUNCTION("""COMPUTED_VALUE"""),45257.66666666667)</f>
        <v>45257.66667</v>
      </c>
      <c r="B91" s="1">
        <f>IFERROR(__xludf.DUMMYFUNCTION("""COMPUTED_VALUE"""),236.08)</f>
        <v>236.08</v>
      </c>
      <c r="C91" s="2">
        <v>233.367441960816</v>
      </c>
    </row>
    <row r="92">
      <c r="A92" s="3">
        <f>IFERROR(__xludf.DUMMYFUNCTION("""COMPUTED_VALUE"""),45258.66666666667)</f>
        <v>45258.66667</v>
      </c>
      <c r="B92" s="1">
        <f>IFERROR(__xludf.DUMMYFUNCTION("""COMPUTED_VALUE"""),246.72)</f>
        <v>246.72</v>
      </c>
      <c r="C92" s="2">
        <v>235.549162132353</v>
      </c>
    </row>
    <row r="93">
      <c r="A93" s="3">
        <f>IFERROR(__xludf.DUMMYFUNCTION("""COMPUTED_VALUE"""),45259.66666666667)</f>
        <v>45259.66667</v>
      </c>
      <c r="B93" s="1">
        <f>IFERROR(__xludf.DUMMYFUNCTION("""COMPUTED_VALUE"""),244.14)</f>
        <v>244.14</v>
      </c>
      <c r="C93" s="2">
        <v>235.300765508671</v>
      </c>
    </row>
    <row r="94">
      <c r="A94" s="3">
        <f>IFERROR(__xludf.DUMMYFUNCTION("""COMPUTED_VALUE"""),45260.66666666667)</f>
        <v>45260.66667</v>
      </c>
      <c r="B94" s="1">
        <f>IFERROR(__xludf.DUMMYFUNCTION("""COMPUTED_VALUE"""),240.08)</f>
        <v>240.08</v>
      </c>
      <c r="C94" s="2">
        <v>232.538213930113</v>
      </c>
    </row>
    <row r="95">
      <c r="A95" s="3">
        <f>IFERROR(__xludf.DUMMYFUNCTION("""COMPUTED_VALUE"""),45261.66666666667)</f>
        <v>45261.66667</v>
      </c>
      <c r="B95" s="1">
        <f>IFERROR(__xludf.DUMMYFUNCTION("""COMPUTED_VALUE"""),238.83)</f>
        <v>238.83</v>
      </c>
      <c r="C95" s="2">
        <v>232.070931026599</v>
      </c>
    </row>
    <row r="96">
      <c r="A96" s="3">
        <f>IFERROR(__xludf.DUMMYFUNCTION("""COMPUTED_VALUE"""),45264.66666666667)</f>
        <v>45264.66667</v>
      </c>
      <c r="B96" s="1">
        <f>IFERROR(__xludf.DUMMYFUNCTION("""COMPUTED_VALUE"""),235.58)</f>
        <v>235.58</v>
      </c>
      <c r="C96" s="2">
        <v>232.158752626775</v>
      </c>
    </row>
    <row r="97">
      <c r="A97" s="3">
        <f>IFERROR(__xludf.DUMMYFUNCTION("""COMPUTED_VALUE"""),45265.66666666667)</f>
        <v>45265.66667</v>
      </c>
      <c r="B97" s="1">
        <f>IFERROR(__xludf.DUMMYFUNCTION("""COMPUTED_VALUE"""),238.72)</f>
        <v>238.72</v>
      </c>
      <c r="C97" s="2">
        <v>234.340472798313</v>
      </c>
    </row>
    <row r="98">
      <c r="A98" s="3">
        <f>IFERROR(__xludf.DUMMYFUNCTION("""COMPUTED_VALUE"""),45266.66666666667)</f>
        <v>45266.66667</v>
      </c>
      <c r="B98" s="1">
        <f>IFERROR(__xludf.DUMMYFUNCTION("""COMPUTED_VALUE"""),239.37)</f>
        <v>239.37</v>
      </c>
      <c r="C98" s="2">
        <v>234.092076174637</v>
      </c>
    </row>
    <row r="99">
      <c r="A99" s="3">
        <f>IFERROR(__xludf.DUMMYFUNCTION("""COMPUTED_VALUE"""),45267.66666666667)</f>
        <v>45267.66667</v>
      </c>
      <c r="B99" s="1">
        <f>IFERROR(__xludf.DUMMYFUNCTION("""COMPUTED_VALUE"""),242.64)</f>
        <v>242.64</v>
      </c>
      <c r="C99" s="2">
        <v>231.290510056717</v>
      </c>
    </row>
    <row r="100">
      <c r="A100" s="3">
        <f>IFERROR(__xludf.DUMMYFUNCTION("""COMPUTED_VALUE"""),45268.66666666667)</f>
        <v>45268.66667</v>
      </c>
      <c r="B100" s="1">
        <f>IFERROR(__xludf.DUMMYFUNCTION("""COMPUTED_VALUE"""),243.84)</f>
        <v>243.84</v>
      </c>
      <c r="C100" s="2">
        <v>230.784212613862</v>
      </c>
    </row>
    <row r="101">
      <c r="A101" s="3">
        <f>IFERROR(__xludf.DUMMYFUNCTION("""COMPUTED_VALUE"""),45271.66666666667)</f>
        <v>45271.66667</v>
      </c>
      <c r="B101" s="1">
        <f>IFERROR(__xludf.DUMMYFUNCTION("""COMPUTED_VALUE"""),239.74)</f>
        <v>239.74</v>
      </c>
      <c r="C101" s="2">
        <v>230.754990595989</v>
      </c>
    </row>
    <row r="102">
      <c r="A102" s="3">
        <f>IFERROR(__xludf.DUMMYFUNCTION("""COMPUTED_VALUE"""),45272.66666666667)</f>
        <v>45272.66667</v>
      </c>
      <c r="B102" s="1">
        <f>IFERROR(__xludf.DUMMYFUNCTION("""COMPUTED_VALUE"""),237.01)</f>
        <v>237.01</v>
      </c>
      <c r="C102" s="2">
        <v>232.897696228171</v>
      </c>
    </row>
    <row r="103">
      <c r="A103" s="3">
        <f>IFERROR(__xludf.DUMMYFUNCTION("""COMPUTED_VALUE"""),45273.66666666667)</f>
        <v>45273.66667</v>
      </c>
      <c r="B103" s="1">
        <f>IFERROR(__xludf.DUMMYFUNCTION("""COMPUTED_VALUE"""),239.29)</f>
        <v>239.29</v>
      </c>
      <c r="C103" s="2">
        <v>232.610285065151</v>
      </c>
    </row>
    <row r="104">
      <c r="A104" s="3">
        <f>IFERROR(__xludf.DUMMYFUNCTION("""COMPUTED_VALUE"""),45274.66666666667)</f>
        <v>45274.66667</v>
      </c>
      <c r="B104" s="1">
        <f>IFERROR(__xludf.DUMMYFUNCTION("""COMPUTED_VALUE"""),251.05)</f>
        <v>251.05</v>
      </c>
      <c r="C104" s="2">
        <v>229.808718947233</v>
      </c>
    </row>
    <row r="105">
      <c r="A105" s="3">
        <f>IFERROR(__xludf.DUMMYFUNCTION("""COMPUTED_VALUE"""),45275.66666666667)</f>
        <v>45275.66667</v>
      </c>
      <c r="B105" s="1">
        <f>IFERROR(__xludf.DUMMYFUNCTION("""COMPUTED_VALUE"""),253.5)</f>
        <v>253.5</v>
      </c>
      <c r="C105" s="2">
        <v>229.302421504378</v>
      </c>
    </row>
    <row r="106">
      <c r="A106" s="3">
        <f>IFERROR(__xludf.DUMMYFUNCTION("""COMPUTED_VALUE"""),45278.66666666667)</f>
        <v>45278.66667</v>
      </c>
      <c r="B106" s="1">
        <f>IFERROR(__xludf.DUMMYFUNCTION("""COMPUTED_VALUE"""),252.08)</f>
        <v>252.08</v>
      </c>
      <c r="C106" s="2">
        <v>228.712953537688</v>
      </c>
    </row>
    <row r="107">
      <c r="A107" s="3">
        <f>IFERROR(__xludf.DUMMYFUNCTION("""COMPUTED_VALUE"""),45279.66666666667)</f>
        <v>45279.66667</v>
      </c>
      <c r="B107" s="1">
        <f>IFERROR(__xludf.DUMMYFUNCTION("""COMPUTED_VALUE"""),257.22)</f>
        <v>257.22</v>
      </c>
      <c r="C107" s="2">
        <v>230.668910520267</v>
      </c>
    </row>
    <row r="108">
      <c r="A108" s="3">
        <f>IFERROR(__xludf.DUMMYFUNCTION("""COMPUTED_VALUE"""),45280.66666666667)</f>
        <v>45280.66667</v>
      </c>
      <c r="B108" s="1">
        <f>IFERROR(__xludf.DUMMYFUNCTION("""COMPUTED_VALUE"""),247.14)</f>
        <v>247.14</v>
      </c>
      <c r="C108" s="2">
        <v>230.194750707639</v>
      </c>
    </row>
    <row r="109">
      <c r="A109" s="3">
        <f>IFERROR(__xludf.DUMMYFUNCTION("""COMPUTED_VALUE"""),45281.66666666667)</f>
        <v>45281.66667</v>
      </c>
      <c r="B109" s="1">
        <f>IFERROR(__xludf.DUMMYFUNCTION("""COMPUTED_VALUE"""),254.5)</f>
        <v>254.5</v>
      </c>
      <c r="C109" s="2">
        <v>227.206435940115</v>
      </c>
    </row>
    <row r="110">
      <c r="A110" s="3">
        <f>IFERROR(__xludf.DUMMYFUNCTION("""COMPUTED_VALUE"""),45282.66666666667)</f>
        <v>45282.66667</v>
      </c>
      <c r="B110" s="1">
        <f>IFERROR(__xludf.DUMMYFUNCTION("""COMPUTED_VALUE"""),252.54)</f>
        <v>252.54</v>
      </c>
      <c r="C110" s="2">
        <v>226.513389847657</v>
      </c>
    </row>
    <row r="111">
      <c r="A111" s="3">
        <f>IFERROR(__xludf.DUMMYFUNCTION("""COMPUTED_VALUE"""),45286.66666666667)</f>
        <v>45286.66667</v>
      </c>
      <c r="B111" s="1">
        <f>IFERROR(__xludf.DUMMYFUNCTION("""COMPUTED_VALUE"""),256.61)</f>
        <v>256.61</v>
      </c>
      <c r="C111" s="2">
        <v>227.879878863548</v>
      </c>
    </row>
    <row r="112">
      <c r="A112" s="3">
        <f>IFERROR(__xludf.DUMMYFUNCTION("""COMPUTED_VALUE"""),45287.66666666667)</f>
        <v>45287.66667</v>
      </c>
      <c r="B112" s="1">
        <f>IFERROR(__xludf.DUMMYFUNCTION("""COMPUTED_VALUE"""),261.44)</f>
        <v>261.44</v>
      </c>
      <c r="C112" s="2">
        <v>227.405719050917</v>
      </c>
    </row>
    <row r="113">
      <c r="A113" s="3">
        <f>IFERROR(__xludf.DUMMYFUNCTION("""COMPUTED_VALUE"""),45288.66666666667)</f>
        <v>45288.66667</v>
      </c>
      <c r="B113" s="1">
        <f>IFERROR(__xludf.DUMMYFUNCTION("""COMPUTED_VALUE"""),253.18)</f>
        <v>253.18</v>
      </c>
      <c r="C113" s="2">
        <v>224.417404283403</v>
      </c>
    </row>
    <row r="114">
      <c r="A114" s="3">
        <f>IFERROR(__xludf.DUMMYFUNCTION("""COMPUTED_VALUE"""),45289.66666666667)</f>
        <v>45289.66667</v>
      </c>
      <c r="B114" s="1">
        <f>IFERROR(__xludf.DUMMYFUNCTION("""COMPUTED_VALUE"""),248.48)</f>
        <v>248.48</v>
      </c>
      <c r="C114" s="2">
        <v>223.535457339288</v>
      </c>
    </row>
    <row r="115">
      <c r="A115" s="3">
        <f>IFERROR(__xludf.DUMMYFUNCTION("""COMPUTED_VALUE"""),45293.66666666667)</f>
        <v>45293.66667</v>
      </c>
      <c r="B115" s="1">
        <f>IFERROR(__xludf.DUMMYFUNCTION("""COMPUTED_VALUE"""),248.42)</f>
        <v>248.42</v>
      </c>
      <c r="C115" s="2">
        <v>224.146342948553</v>
      </c>
    </row>
    <row r="116">
      <c r="A116" s="3">
        <f>IFERROR(__xludf.DUMMYFUNCTION("""COMPUTED_VALUE"""),45294.66666666667)</f>
        <v>45294.66667</v>
      </c>
      <c r="B116" s="1">
        <f>IFERROR(__xludf.DUMMYFUNCTION("""COMPUTED_VALUE"""),238.45)</f>
        <v>238.45</v>
      </c>
      <c r="C116" s="2">
        <v>223.483282284273</v>
      </c>
    </row>
    <row r="117">
      <c r="A117" s="3">
        <f>IFERROR(__xludf.DUMMYFUNCTION("""COMPUTED_VALUE"""),45295.66666666667)</f>
        <v>45295.66667</v>
      </c>
      <c r="B117" s="1">
        <f>IFERROR(__xludf.DUMMYFUNCTION("""COMPUTED_VALUE"""),237.93)</f>
        <v>237.93</v>
      </c>
      <c r="C117" s="2">
        <v>220.306066665106</v>
      </c>
    </row>
    <row r="118">
      <c r="A118" s="3">
        <f>IFERROR(__xludf.DUMMYFUNCTION("""COMPUTED_VALUE"""),45296.66666666667)</f>
        <v>45296.66667</v>
      </c>
      <c r="B118" s="1">
        <f>IFERROR(__xludf.DUMMYFUNCTION("""COMPUTED_VALUE"""),237.49)</f>
        <v>237.49</v>
      </c>
      <c r="C118" s="2">
        <v>219.424119720988</v>
      </c>
    </row>
    <row r="119">
      <c r="A119" s="3">
        <f>IFERROR(__xludf.DUMMYFUNCTION("""COMPUTED_VALUE"""),45299.66666666667)</f>
        <v>45299.66667</v>
      </c>
      <c r="B119" s="1">
        <f>IFERROR(__xludf.DUMMYFUNCTION("""COMPUTED_VALUE"""),240.45)</f>
        <v>240.45</v>
      </c>
      <c r="C119" s="2">
        <v>218.267949199339</v>
      </c>
    </row>
    <row r="120">
      <c r="A120" s="3">
        <f>IFERROR(__xludf.DUMMYFUNCTION("""COMPUTED_VALUE"""),45300.66666666667)</f>
        <v>45300.66667</v>
      </c>
      <c r="B120" s="1">
        <f>IFERROR(__xludf.DUMMYFUNCTION("""COMPUTED_VALUE"""),234.96)</f>
        <v>234.96</v>
      </c>
      <c r="C120" s="2">
        <v>220.03500533026</v>
      </c>
    </row>
    <row r="121">
      <c r="A121" s="3">
        <f>IFERROR(__xludf.DUMMYFUNCTION("""COMPUTED_VALUE"""),45301.66666666667)</f>
        <v>45301.66667</v>
      </c>
      <c r="B121" s="1">
        <f>IFERROR(__xludf.DUMMYFUNCTION("""COMPUTED_VALUE"""),233.94)</f>
        <v>233.94</v>
      </c>
      <c r="C121" s="2">
        <v>219.371944665979</v>
      </c>
    </row>
    <row r="122">
      <c r="A122" s="3">
        <f>IFERROR(__xludf.DUMMYFUNCTION("""COMPUTED_VALUE"""),45302.66666666667)</f>
        <v>45302.66667</v>
      </c>
      <c r="B122" s="1">
        <f>IFERROR(__xludf.DUMMYFUNCTION("""COMPUTED_VALUE"""),227.22)</f>
        <v>227.22</v>
      </c>
      <c r="C122" s="2">
        <v>216.194728669643</v>
      </c>
    </row>
    <row r="123">
      <c r="A123" s="3">
        <f>IFERROR(__xludf.DUMMYFUNCTION("""COMPUTED_VALUE"""),45303.66666666667)</f>
        <v>45303.66667</v>
      </c>
      <c r="B123" s="1">
        <f>IFERROR(__xludf.DUMMYFUNCTION("""COMPUTED_VALUE"""),218.89)</f>
        <v>218.89</v>
      </c>
      <c r="C123" s="2">
        <v>215.312781348358</v>
      </c>
    </row>
    <row r="124">
      <c r="A124" s="3">
        <f>IFERROR(__xludf.DUMMYFUNCTION("""COMPUTED_VALUE"""),45307.66666666667)</f>
        <v>45307.66667</v>
      </c>
      <c r="B124" s="1">
        <f>IFERROR(__xludf.DUMMYFUNCTION("""COMPUTED_VALUE"""),219.91)</f>
        <v>219.91</v>
      </c>
      <c r="C124" s="2">
        <v>215.92366544896</v>
      </c>
    </row>
    <row r="125">
      <c r="A125" s="3">
        <f>IFERROR(__xludf.DUMMYFUNCTION("""COMPUTED_VALUE"""),45308.66666666667)</f>
        <v>45308.66667</v>
      </c>
      <c r="B125" s="1">
        <f>IFERROR(__xludf.DUMMYFUNCTION("""COMPUTED_VALUE"""),215.55)</f>
        <v>215.55</v>
      </c>
      <c r="C125" s="2">
        <v>215.260604407508</v>
      </c>
    </row>
    <row r="126">
      <c r="A126" s="3">
        <f>IFERROR(__xludf.DUMMYFUNCTION("""COMPUTED_VALUE"""),45309.66666666667)</f>
        <v>45309.66667</v>
      </c>
      <c r="B126" s="1">
        <f>IFERROR(__xludf.DUMMYFUNCTION("""COMPUTED_VALUE"""),211.88)</f>
        <v>211.88</v>
      </c>
      <c r="C126" s="2">
        <v>212.083388411172</v>
      </c>
    </row>
    <row r="127">
      <c r="A127" s="3">
        <f>IFERROR(__xludf.DUMMYFUNCTION("""COMPUTED_VALUE"""),45310.66666666667)</f>
        <v>45310.66667</v>
      </c>
      <c r="B127" s="1">
        <f>IFERROR(__xludf.DUMMYFUNCTION("""COMPUTED_VALUE"""),212.19)</f>
        <v>212.19</v>
      </c>
      <c r="C127" s="2">
        <v>211.201441089889</v>
      </c>
    </row>
    <row r="128">
      <c r="A128" s="3">
        <f>IFERROR(__xludf.DUMMYFUNCTION("""COMPUTED_VALUE"""),45313.66666666667)</f>
        <v>45313.66667</v>
      </c>
      <c r="B128" s="1">
        <f>IFERROR(__xludf.DUMMYFUNCTION("""COMPUTED_VALUE"""),208.8)</f>
        <v>208.8</v>
      </c>
      <c r="C128" s="2">
        <v>210.045269436737</v>
      </c>
    </row>
    <row r="129">
      <c r="A129" s="3">
        <f>IFERROR(__xludf.DUMMYFUNCTION("""COMPUTED_VALUE"""),45314.66666666667)</f>
        <v>45314.66667</v>
      </c>
      <c r="B129" s="1">
        <f>IFERROR(__xludf.DUMMYFUNCTION("""COMPUTED_VALUE"""),209.14)</f>
        <v>209.14</v>
      </c>
      <c r="C129" s="2">
        <v>211.812325190494</v>
      </c>
    </row>
    <row r="130">
      <c r="A130" s="3">
        <f>IFERROR(__xludf.DUMMYFUNCTION("""COMPUTED_VALUE"""),45315.66666666667)</f>
        <v>45315.66667</v>
      </c>
      <c r="B130" s="1">
        <f>IFERROR(__xludf.DUMMYFUNCTION("""COMPUTED_VALUE"""),207.83)</f>
        <v>207.83</v>
      </c>
      <c r="C130" s="2">
        <v>211.149264147829</v>
      </c>
    </row>
    <row r="131">
      <c r="A131" s="3">
        <f>IFERROR(__xludf.DUMMYFUNCTION("""COMPUTED_VALUE"""),45316.66666666667)</f>
        <v>45316.66667</v>
      </c>
      <c r="B131" s="1">
        <f>IFERROR(__xludf.DUMMYFUNCTION("""COMPUTED_VALUE"""),182.63)</f>
        <v>182.63</v>
      </c>
      <c r="C131" s="2">
        <v>207.972048150269</v>
      </c>
    </row>
    <row r="132">
      <c r="A132" s="3">
        <f>IFERROR(__xludf.DUMMYFUNCTION("""COMPUTED_VALUE"""),45317.66666666667)</f>
        <v>45317.66667</v>
      </c>
      <c r="B132" s="1">
        <f>IFERROR(__xludf.DUMMYFUNCTION("""COMPUTED_VALUE"""),183.25)</f>
        <v>183.25</v>
      </c>
      <c r="C132" s="2">
        <v>207.090100827772</v>
      </c>
    </row>
    <row r="133">
      <c r="A133" s="3">
        <f>IFERROR(__xludf.DUMMYFUNCTION("""COMPUTED_VALUE"""),45320.66666666667)</f>
        <v>45320.66667</v>
      </c>
      <c r="B133" s="1">
        <f>IFERROR(__xludf.DUMMYFUNCTION("""COMPUTED_VALUE"""),190.93)</f>
        <v>190.93</v>
      </c>
      <c r="C133" s="2">
        <v>205.933929170965</v>
      </c>
    </row>
    <row r="134">
      <c r="A134" s="3">
        <f>IFERROR(__xludf.DUMMYFUNCTION("""COMPUTED_VALUE"""),45321.66666666667)</f>
        <v>45321.66667</v>
      </c>
      <c r="B134" s="1">
        <f>IFERROR(__xludf.DUMMYFUNCTION("""COMPUTED_VALUE"""),191.59)</f>
        <v>191.59</v>
      </c>
      <c r="C134" s="2">
        <v>207.700984923507</v>
      </c>
    </row>
    <row r="135">
      <c r="A135" s="3">
        <f>IFERROR(__xludf.DUMMYFUNCTION("""COMPUTED_VALUE"""),45322.66666666667)</f>
        <v>45322.66667</v>
      </c>
      <c r="B135" s="1">
        <f>IFERROR(__xludf.DUMMYFUNCTION("""COMPUTED_VALUE"""),187.29)</f>
        <v>187.29</v>
      </c>
      <c r="C135" s="2">
        <v>207.037923880838</v>
      </c>
    </row>
    <row r="136">
      <c r="A136" s="3">
        <f>IFERROR(__xludf.DUMMYFUNCTION("""COMPUTED_VALUE"""),45323.66666666667)</f>
        <v>45323.66667</v>
      </c>
      <c r="B136" s="1">
        <f>IFERROR(__xludf.DUMMYFUNCTION("""COMPUTED_VALUE"""),188.86)</f>
        <v>188.86</v>
      </c>
      <c r="C136" s="2">
        <v>203.860707883284</v>
      </c>
    </row>
    <row r="137">
      <c r="A137" s="3">
        <f>IFERROR(__xludf.DUMMYFUNCTION("""COMPUTED_VALUE"""),45324.66666666667)</f>
        <v>45324.66667</v>
      </c>
      <c r="B137" s="1">
        <f>IFERROR(__xludf.DUMMYFUNCTION("""COMPUTED_VALUE"""),187.91)</f>
        <v>187.91</v>
      </c>
      <c r="C137" s="2">
        <v>202.978760560785</v>
      </c>
    </row>
    <row r="138">
      <c r="A138" s="3">
        <f>IFERROR(__xludf.DUMMYFUNCTION("""COMPUTED_VALUE"""),45327.66666666667)</f>
        <v>45327.66667</v>
      </c>
      <c r="B138" s="1">
        <f>IFERROR(__xludf.DUMMYFUNCTION("""COMPUTED_VALUE"""),181.06)</f>
        <v>181.06</v>
      </c>
      <c r="C138" s="2">
        <v>201.822588915454</v>
      </c>
    </row>
    <row r="139">
      <c r="A139" s="3">
        <f>IFERROR(__xludf.DUMMYFUNCTION("""COMPUTED_VALUE"""),45328.66666666667)</f>
        <v>45328.66667</v>
      </c>
      <c r="B139" s="1">
        <f>IFERROR(__xludf.DUMMYFUNCTION("""COMPUTED_VALUE"""),185.1)</f>
        <v>185.1</v>
      </c>
      <c r="C139" s="2">
        <v>203.589644671823</v>
      </c>
    </row>
    <row r="140">
      <c r="A140" s="3">
        <f>IFERROR(__xludf.DUMMYFUNCTION("""COMPUTED_VALUE"""),45329.66666666667)</f>
        <v>45329.66667</v>
      </c>
      <c r="B140" s="1">
        <f>IFERROR(__xludf.DUMMYFUNCTION("""COMPUTED_VALUE"""),187.58)</f>
        <v>187.58</v>
      </c>
      <c r="C140" s="2">
        <v>202.926583632978</v>
      </c>
    </row>
    <row r="141">
      <c r="A141" s="3">
        <f>IFERROR(__xludf.DUMMYFUNCTION("""COMPUTED_VALUE"""),45330.66666666667)</f>
        <v>45330.66667</v>
      </c>
      <c r="B141" s="1">
        <f>IFERROR(__xludf.DUMMYFUNCTION("""COMPUTED_VALUE"""),189.56)</f>
        <v>189.56</v>
      </c>
      <c r="C141" s="2">
        <v>199.74936763925</v>
      </c>
    </row>
    <row r="142">
      <c r="A142" s="3">
        <f>IFERROR(__xludf.DUMMYFUNCTION("""COMPUTED_VALUE"""),45331.66666666667)</f>
        <v>45331.66667</v>
      </c>
      <c r="B142" s="1">
        <f>IFERROR(__xludf.DUMMYFUNCTION("""COMPUTED_VALUE"""),193.57)</f>
        <v>193.57</v>
      </c>
      <c r="C142" s="2">
        <v>198.867420320569</v>
      </c>
    </row>
    <row r="143">
      <c r="A143" s="3">
        <f>IFERROR(__xludf.DUMMYFUNCTION("""COMPUTED_VALUE"""),45334.66666666667)</f>
        <v>45334.66667</v>
      </c>
      <c r="B143" s="1">
        <f>IFERROR(__xludf.DUMMYFUNCTION("""COMPUTED_VALUE"""),188.13)</f>
        <v>188.13</v>
      </c>
      <c r="C143" s="2">
        <v>197.711248675245</v>
      </c>
    </row>
    <row r="144">
      <c r="A144" s="3">
        <f>IFERROR(__xludf.DUMMYFUNCTION("""COMPUTED_VALUE"""),45335.66666666667)</f>
        <v>45335.66667</v>
      </c>
      <c r="B144" s="1">
        <f>IFERROR(__xludf.DUMMYFUNCTION("""COMPUTED_VALUE"""),184.02)</f>
        <v>184.02</v>
      </c>
      <c r="C144" s="2">
        <v>199.478304431617</v>
      </c>
    </row>
    <row r="145">
      <c r="A145" s="3">
        <f>IFERROR(__xludf.DUMMYFUNCTION("""COMPUTED_VALUE"""),45336.66666666667)</f>
        <v>45336.66667</v>
      </c>
      <c r="B145" s="1">
        <f>IFERROR(__xludf.DUMMYFUNCTION("""COMPUTED_VALUE"""),188.71)</f>
        <v>188.71</v>
      </c>
      <c r="C145" s="2">
        <v>198.815243392768</v>
      </c>
    </row>
    <row r="146">
      <c r="A146" s="3">
        <f>IFERROR(__xludf.DUMMYFUNCTION("""COMPUTED_VALUE"""),45337.66666666667)</f>
        <v>45337.66667</v>
      </c>
      <c r="B146" s="1">
        <f>IFERROR(__xludf.DUMMYFUNCTION("""COMPUTED_VALUE"""),200.45)</f>
        <v>200.45</v>
      </c>
      <c r="C146" s="2">
        <v>195.638027647697</v>
      </c>
    </row>
    <row r="147">
      <c r="A147" s="3">
        <f>IFERROR(__xludf.DUMMYFUNCTION("""COMPUTED_VALUE"""),45338.66666666667)</f>
        <v>45338.66667</v>
      </c>
      <c r="B147" s="1">
        <f>IFERROR(__xludf.DUMMYFUNCTION("""COMPUTED_VALUE"""),199.95)</f>
        <v>199.95</v>
      </c>
      <c r="C147" s="2">
        <v>194.756080577676</v>
      </c>
    </row>
    <row r="148">
      <c r="A148" s="3">
        <f>IFERROR(__xludf.DUMMYFUNCTION("""COMPUTED_VALUE"""),45342.66666666667)</f>
        <v>45342.66667</v>
      </c>
      <c r="B148" s="1">
        <f>IFERROR(__xludf.DUMMYFUNCTION("""COMPUTED_VALUE"""),193.76)</f>
        <v>193.76</v>
      </c>
      <c r="C148" s="2">
        <v>195.366965683346</v>
      </c>
    </row>
    <row r="149">
      <c r="A149" s="3">
        <f>IFERROR(__xludf.DUMMYFUNCTION("""COMPUTED_VALUE"""),45343.66666666667)</f>
        <v>45343.66667</v>
      </c>
      <c r="B149" s="1">
        <f>IFERROR(__xludf.DUMMYFUNCTION("""COMPUTED_VALUE"""),194.77)</f>
        <v>194.77</v>
      </c>
      <c r="C149" s="2">
        <v>194.70390489316</v>
      </c>
    </row>
    <row r="150">
      <c r="A150" s="3">
        <f>IFERROR(__xludf.DUMMYFUNCTION("""COMPUTED_VALUE"""),45344.66666666667)</f>
        <v>45344.66667</v>
      </c>
      <c r="B150" s="1">
        <f>IFERROR(__xludf.DUMMYFUNCTION("""COMPUTED_VALUE"""),197.41)</f>
        <v>197.41</v>
      </c>
      <c r="C150" s="2">
        <v>191.526689148091</v>
      </c>
    </row>
    <row r="151">
      <c r="A151" s="3">
        <f>IFERROR(__xludf.DUMMYFUNCTION("""COMPUTED_VALUE"""),45345.66666666667)</f>
        <v>45345.66667</v>
      </c>
      <c r="B151" s="1">
        <f>IFERROR(__xludf.DUMMYFUNCTION("""COMPUTED_VALUE"""),191.97)</f>
        <v>191.97</v>
      </c>
      <c r="C151" s="2">
        <v>190.644742078076</v>
      </c>
    </row>
    <row r="152">
      <c r="A152" s="3">
        <f>IFERROR(__xludf.DUMMYFUNCTION("""COMPUTED_VALUE"""),45348.66666666667)</f>
        <v>45348.66667</v>
      </c>
      <c r="B152" s="1">
        <f>IFERROR(__xludf.DUMMYFUNCTION("""COMPUTED_VALUE"""),199.4)</f>
        <v>199.4</v>
      </c>
      <c r="C152" s="2">
        <v>189.48857117872</v>
      </c>
    </row>
    <row r="153">
      <c r="A153" s="3">
        <f>IFERROR(__xludf.DUMMYFUNCTION("""COMPUTED_VALUE"""),45349.66666666667)</f>
        <v>45349.66667</v>
      </c>
      <c r="B153" s="1">
        <f>IFERROR(__xludf.DUMMYFUNCTION("""COMPUTED_VALUE"""),199.73)</f>
        <v>199.73</v>
      </c>
      <c r="C153" s="2">
        <v>191.255627183742</v>
      </c>
    </row>
    <row r="154">
      <c r="A154" s="3">
        <f>IFERROR(__xludf.DUMMYFUNCTION("""COMPUTED_VALUE"""),45350.66666666667)</f>
        <v>45350.66667</v>
      </c>
      <c r="B154" s="1">
        <f>IFERROR(__xludf.DUMMYFUNCTION("""COMPUTED_VALUE"""),202.04)</f>
        <v>202.04</v>
      </c>
      <c r="C154" s="2">
        <v>190.592566675669</v>
      </c>
    </row>
    <row r="155">
      <c r="A155" s="3">
        <f>IFERROR(__xludf.DUMMYFUNCTION("""COMPUTED_VALUE"""),45351.66666666667)</f>
        <v>45351.66667</v>
      </c>
      <c r="B155" s="1">
        <f>IFERROR(__xludf.DUMMYFUNCTION("""COMPUTED_VALUE"""),201.88)</f>
        <v>201.88</v>
      </c>
      <c r="C155" s="2">
        <v>187.415351212697</v>
      </c>
    </row>
    <row r="156">
      <c r="A156" s="3">
        <f>IFERROR(__xludf.DUMMYFUNCTION("""COMPUTED_VALUE"""),45352.66666666667)</f>
        <v>45352.66667</v>
      </c>
      <c r="B156" s="1">
        <f>IFERROR(__xludf.DUMMYFUNCTION("""COMPUTED_VALUE"""),202.64)</f>
        <v>202.64</v>
      </c>
      <c r="C156" s="2">
        <v>186.533404424791</v>
      </c>
    </row>
    <row r="157">
      <c r="A157" s="3">
        <f>IFERROR(__xludf.DUMMYFUNCTION("""COMPUTED_VALUE"""),45355.66666666667)</f>
        <v>45355.66667</v>
      </c>
      <c r="B157" s="1">
        <f>IFERROR(__xludf.DUMMYFUNCTION("""COMPUTED_VALUE"""),188.14)</f>
        <v>188.14</v>
      </c>
      <c r="C157" s="2">
        <v>185.377234371755</v>
      </c>
    </row>
    <row r="158">
      <c r="A158" s="3">
        <f>IFERROR(__xludf.DUMMYFUNCTION("""COMPUTED_VALUE"""),45356.66666666667)</f>
        <v>45356.66667</v>
      </c>
      <c r="B158" s="1">
        <f>IFERROR(__xludf.DUMMYFUNCTION("""COMPUTED_VALUE"""),180.74)</f>
        <v>180.74</v>
      </c>
      <c r="C158" s="2">
        <v>187.144290658886</v>
      </c>
    </row>
    <row r="159">
      <c r="A159" s="3">
        <f>IFERROR(__xludf.DUMMYFUNCTION("""COMPUTED_VALUE"""),45357.66666666667)</f>
        <v>45357.66667</v>
      </c>
      <c r="B159" s="1">
        <f>IFERROR(__xludf.DUMMYFUNCTION("""COMPUTED_VALUE"""),176.54)</f>
        <v>176.54</v>
      </c>
      <c r="C159" s="2">
        <v>186.481230150811</v>
      </c>
    </row>
    <row r="160">
      <c r="A160" s="3">
        <f>IFERROR(__xludf.DUMMYFUNCTION("""COMPUTED_VALUE"""),45358.66666666667)</f>
        <v>45358.66667</v>
      </c>
      <c r="B160" s="1">
        <f>IFERROR(__xludf.DUMMYFUNCTION("""COMPUTED_VALUE"""),178.65)</f>
        <v>178.65</v>
      </c>
      <c r="C160" s="2">
        <v>183.304014687848</v>
      </c>
    </row>
    <row r="161">
      <c r="A161" s="3">
        <f>IFERROR(__xludf.DUMMYFUNCTION("""COMPUTED_VALUE"""),45359.66666666667)</f>
        <v>45359.66667</v>
      </c>
      <c r="B161" s="1">
        <f>IFERROR(__xludf.DUMMYFUNCTION("""COMPUTED_VALUE"""),175.34)</f>
        <v>175.34</v>
      </c>
      <c r="C161" s="2">
        <v>182.422067899935</v>
      </c>
    </row>
    <row r="162">
      <c r="A162" s="3">
        <f>IFERROR(__xludf.DUMMYFUNCTION("""COMPUTED_VALUE"""),45362.66666666667)</f>
        <v>45362.66667</v>
      </c>
      <c r="B162" s="1">
        <f>IFERROR(__xludf.DUMMYFUNCTION("""COMPUTED_VALUE"""),177.77)</f>
        <v>177.77</v>
      </c>
      <c r="C162" s="2">
        <v>181.265997560966</v>
      </c>
    </row>
    <row r="163">
      <c r="A163" s="3">
        <f>IFERROR(__xludf.DUMMYFUNCTION("""COMPUTED_VALUE"""),45363.66666666667)</f>
        <v>45363.66667</v>
      </c>
      <c r="B163" s="1">
        <f>IFERROR(__xludf.DUMMYFUNCTION("""COMPUTED_VALUE"""),177.54)</f>
        <v>177.54</v>
      </c>
      <c r="C163" s="2">
        <v>183.033087086122</v>
      </c>
    </row>
    <row r="164">
      <c r="A164" s="3">
        <f>IFERROR(__xludf.DUMMYFUNCTION("""COMPUTED_VALUE"""),45364.66666666667)</f>
        <v>45364.66667</v>
      </c>
      <c r="B164" s="1">
        <f>IFERROR(__xludf.DUMMYFUNCTION("""COMPUTED_VALUE"""),169.48)</f>
        <v>169.48</v>
      </c>
      <c r="C164" s="2">
        <v>182.370059816066</v>
      </c>
    </row>
    <row r="165">
      <c r="A165" s="3">
        <f>IFERROR(__xludf.DUMMYFUNCTION("""COMPUTED_VALUE"""),45365.66666666667)</f>
        <v>45365.66667</v>
      </c>
      <c r="B165" s="1">
        <f>IFERROR(__xludf.DUMMYFUNCTION("""COMPUTED_VALUE"""),162.5)</f>
        <v>162.5</v>
      </c>
      <c r="C165" s="2">
        <v>179.192877591125</v>
      </c>
    </row>
    <row r="166">
      <c r="A166" s="3">
        <f>IFERROR(__xludf.DUMMYFUNCTION("""COMPUTED_VALUE"""),45366.66666666667)</f>
        <v>45366.66667</v>
      </c>
      <c r="B166" s="1">
        <f>IFERROR(__xludf.DUMMYFUNCTION("""COMPUTED_VALUE"""),163.57)</f>
        <v>163.57</v>
      </c>
      <c r="C166" s="2">
        <v>178.310964041238</v>
      </c>
    </row>
    <row r="167">
      <c r="A167" s="3">
        <f>IFERROR(__xludf.DUMMYFUNCTION("""COMPUTED_VALUE"""),45369.66666666667)</f>
        <v>45369.66667</v>
      </c>
      <c r="B167" s="1">
        <f>IFERROR(__xludf.DUMMYFUNCTION("""COMPUTED_VALUE"""),173.8)</f>
        <v>173.8</v>
      </c>
      <c r="C167" s="2">
        <v>177.15489370227</v>
      </c>
    </row>
    <row r="168">
      <c r="A168" s="3">
        <f>IFERROR(__xludf.DUMMYFUNCTION("""COMPUTED_VALUE"""),45370.66666666667)</f>
        <v>45370.66667</v>
      </c>
      <c r="B168" s="1">
        <f>IFERROR(__xludf.DUMMYFUNCTION("""COMPUTED_VALUE"""),171.32)</f>
        <v>171.32</v>
      </c>
      <c r="C168" s="2">
        <v>178.921983227427</v>
      </c>
    </row>
    <row r="169">
      <c r="A169" s="3">
        <f>IFERROR(__xludf.DUMMYFUNCTION("""COMPUTED_VALUE"""),45371.66666666667)</f>
        <v>45371.66667</v>
      </c>
      <c r="B169" s="1">
        <f>IFERROR(__xludf.DUMMYFUNCTION("""COMPUTED_VALUE"""),175.66)</f>
        <v>175.66</v>
      </c>
      <c r="C169" s="2">
        <v>178.258955957367</v>
      </c>
    </row>
    <row r="170">
      <c r="A170" s="3">
        <f>IFERROR(__xludf.DUMMYFUNCTION("""COMPUTED_VALUE"""),45372.66666666667)</f>
        <v>45372.66667</v>
      </c>
      <c r="B170" s="1">
        <f>IFERROR(__xludf.DUMMYFUNCTION("""COMPUTED_VALUE"""),172.82)</f>
        <v>172.82</v>
      </c>
      <c r="C170" s="2">
        <v>175.154537802965</v>
      </c>
    </row>
    <row r="171">
      <c r="A171" s="3">
        <f>IFERROR(__xludf.DUMMYFUNCTION("""COMPUTED_VALUE"""),45373.66666666667)</f>
        <v>45373.66667</v>
      </c>
      <c r="B171" s="1">
        <f>IFERROR(__xludf.DUMMYFUNCTION("""COMPUTED_VALUE"""),170.83)</f>
        <v>170.83</v>
      </c>
      <c r="C171" s="2">
        <v>174.345388323619</v>
      </c>
    </row>
    <row r="172">
      <c r="A172" s="3">
        <f>IFERROR(__xludf.DUMMYFUNCTION("""COMPUTED_VALUE"""),45376.66666666667)</f>
        <v>45376.66667</v>
      </c>
      <c r="B172" s="1">
        <f>IFERROR(__xludf.DUMMYFUNCTION("""COMPUTED_VALUE"""),172.63)</f>
        <v>172.63</v>
      </c>
      <c r="C172" s="2">
        <v>173.407610196259</v>
      </c>
    </row>
    <row r="173">
      <c r="A173" s="3">
        <f>IFERROR(__xludf.DUMMYFUNCTION("""COMPUTED_VALUE"""),45377.66666666667)</f>
        <v>45377.66667</v>
      </c>
      <c r="B173" s="1">
        <f>IFERROR(__xludf.DUMMYFUNCTION("""COMPUTED_VALUE"""),177.67)</f>
        <v>177.67</v>
      </c>
      <c r="C173" s="2">
        <v>175.247463791955</v>
      </c>
    </row>
    <row r="174">
      <c r="A174" s="3">
        <f>IFERROR(__xludf.DUMMYFUNCTION("""COMPUTED_VALUE"""),45378.66666666667)</f>
        <v>45378.66667</v>
      </c>
      <c r="B174" s="1">
        <f>IFERROR(__xludf.DUMMYFUNCTION("""COMPUTED_VALUE"""),179.83)</f>
        <v>179.83</v>
      </c>
      <c r="C174" s="2">
        <v>174.657200592429</v>
      </c>
    </row>
    <row r="175">
      <c r="A175" s="3">
        <f>IFERROR(__xludf.DUMMYFUNCTION("""COMPUTED_VALUE"""),45379.66666666667)</f>
        <v>45379.66667</v>
      </c>
      <c r="B175" s="1">
        <f>IFERROR(__xludf.DUMMYFUNCTION("""COMPUTED_VALUE"""),175.79)</f>
        <v>175.79</v>
      </c>
      <c r="C175" s="2">
        <v>171.552782438024</v>
      </c>
    </row>
    <row r="176">
      <c r="A176" s="3">
        <f>IFERROR(__xludf.DUMMYFUNCTION("""COMPUTED_VALUE"""),45383.66666666667)</f>
        <v>45383.66667</v>
      </c>
      <c r="B176" s="1">
        <f>IFERROR(__xludf.DUMMYFUNCTION("""COMPUTED_VALUE"""),175.22)</f>
        <v>175.22</v>
      </c>
      <c r="C176" s="2">
        <v>169.805854831323</v>
      </c>
    </row>
    <row r="177">
      <c r="A177" s="3">
        <f>IFERROR(__xludf.DUMMYFUNCTION("""COMPUTED_VALUE"""),45384.66666666667)</f>
        <v>45384.66667</v>
      </c>
      <c r="B177" s="1">
        <f>IFERROR(__xludf.DUMMYFUNCTION("""COMPUTED_VALUE"""),166.63)</f>
        <v>166.63</v>
      </c>
      <c r="C177" s="2">
        <v>171.645708427011</v>
      </c>
    </row>
    <row r="178">
      <c r="A178" s="3">
        <f>IFERROR(__xludf.DUMMYFUNCTION("""COMPUTED_VALUE"""),45385.66666666667)</f>
        <v>45385.66667</v>
      </c>
      <c r="B178" s="1">
        <f>IFERROR(__xludf.DUMMYFUNCTION("""COMPUTED_VALUE"""),168.38)</f>
        <v>168.38</v>
      </c>
      <c r="C178" s="2">
        <v>171.237910706854</v>
      </c>
    </row>
    <row r="179">
      <c r="A179" s="3">
        <f>IFERROR(__xludf.DUMMYFUNCTION("""COMPUTED_VALUE"""),45386.66666666667)</f>
        <v>45386.66667</v>
      </c>
      <c r="B179" s="1">
        <f>IFERROR(__xludf.DUMMYFUNCTION("""COMPUTED_VALUE"""),171.11)</f>
        <v>171.11</v>
      </c>
      <c r="C179" s="2">
        <v>168.315958031799</v>
      </c>
    </row>
    <row r="180">
      <c r="A180" s="3">
        <f>IFERROR(__xludf.DUMMYFUNCTION("""COMPUTED_VALUE"""),45387.66666666667)</f>
        <v>45387.66667</v>
      </c>
      <c r="B180" s="1">
        <f>IFERROR(__xludf.DUMMYFUNCTION("""COMPUTED_VALUE"""),164.9)</f>
        <v>164.9</v>
      </c>
      <c r="C180" s="2">
        <v>167.689274031807</v>
      </c>
    </row>
    <row r="181">
      <c r="A181" s="3">
        <f>IFERROR(__xludf.DUMMYFUNCTION("""COMPUTED_VALUE"""),45390.66666666667)</f>
        <v>45390.66667</v>
      </c>
      <c r="B181" s="1">
        <f>IFERROR(__xludf.DUMMYFUNCTION("""COMPUTED_VALUE"""),172.98)</f>
        <v>172.98</v>
      </c>
      <c r="C181" s="2">
        <v>167.29889234252</v>
      </c>
    </row>
    <row r="182">
      <c r="A182" s="3">
        <f>IFERROR(__xludf.DUMMYFUNCTION("""COMPUTED_VALUE"""),45391.66666666667)</f>
        <v>45391.66667</v>
      </c>
      <c r="B182" s="1">
        <f>IFERROR(__xludf.DUMMYFUNCTION("""COMPUTED_VALUE"""),176.88)</f>
        <v>176.88</v>
      </c>
      <c r="C182" s="2">
        <v>169.321211417566</v>
      </c>
    </row>
    <row r="183">
      <c r="A183" s="3">
        <f>IFERROR(__xludf.DUMMYFUNCTION("""COMPUTED_VALUE"""),45392.66666666667)</f>
        <v>45392.66667</v>
      </c>
      <c r="B183" s="1">
        <f>IFERROR(__xludf.DUMMYFUNCTION("""COMPUTED_VALUE"""),171.76)</f>
        <v>171.76</v>
      </c>
      <c r="C183" s="2">
        <v>168.913413697408</v>
      </c>
    </row>
    <row r="184">
      <c r="A184" s="3">
        <f>IFERROR(__xludf.DUMMYFUNCTION("""COMPUTED_VALUE"""),45393.66666666667)</f>
        <v>45393.66667</v>
      </c>
      <c r="B184" s="1">
        <f>IFERROR(__xludf.DUMMYFUNCTION("""COMPUTED_VALUE"""),174.6)</f>
        <v>174.6</v>
      </c>
      <c r="C184" s="2">
        <v>165.991461022352</v>
      </c>
    </row>
    <row r="185">
      <c r="A185" s="3">
        <f>IFERROR(__xludf.DUMMYFUNCTION("""COMPUTED_VALUE"""),45394.66666666667)</f>
        <v>45394.66667</v>
      </c>
      <c r="B185" s="1">
        <f>IFERROR(__xludf.DUMMYFUNCTION("""COMPUTED_VALUE"""),171.05)</f>
        <v>171.05</v>
      </c>
      <c r="C185" s="2">
        <v>165.364777022364</v>
      </c>
    </row>
    <row r="186">
      <c r="A186" s="3">
        <f>IFERROR(__xludf.DUMMYFUNCTION("""COMPUTED_VALUE"""),45397.66666666667)</f>
        <v>45397.66667</v>
      </c>
      <c r="B186" s="1">
        <f>IFERROR(__xludf.DUMMYFUNCTION("""COMPUTED_VALUE"""),161.48)</f>
        <v>161.48</v>
      </c>
      <c r="C186" s="2">
        <v>165.867138297895</v>
      </c>
    </row>
    <row r="187">
      <c r="A187" s="3">
        <f>IFERROR(__xludf.DUMMYFUNCTION("""COMPUTED_VALUE"""),45398.66666666667)</f>
        <v>45398.66667</v>
      </c>
      <c r="B187" s="1">
        <f>IFERROR(__xludf.DUMMYFUNCTION("""COMPUTED_VALUE"""),157.11)</f>
        <v>157.11</v>
      </c>
      <c r="C187" s="2">
        <v>168.187038361216</v>
      </c>
    </row>
    <row r="188">
      <c r="A188" s="3">
        <f>IFERROR(__xludf.DUMMYFUNCTION("""COMPUTED_VALUE"""),45399.66666666667)</f>
        <v>45399.66667</v>
      </c>
      <c r="B188" s="1">
        <f>IFERROR(__xludf.DUMMYFUNCTION("""COMPUTED_VALUE"""),155.45)</f>
        <v>155.45</v>
      </c>
      <c r="C188" s="2">
        <v>168.076821629328</v>
      </c>
    </row>
    <row r="189">
      <c r="A189" s="3">
        <f>IFERROR(__xludf.DUMMYFUNCTION("""COMPUTED_VALUE"""),45400.66666666667)</f>
        <v>45400.66667</v>
      </c>
      <c r="B189" s="1">
        <f>IFERROR(__xludf.DUMMYFUNCTION("""COMPUTED_VALUE"""),149.93)</f>
        <v>149.93</v>
      </c>
      <c r="C189" s="2">
        <v>165.452449942546</v>
      </c>
    </row>
    <row r="190">
      <c r="A190" s="3">
        <f>IFERROR(__xludf.DUMMYFUNCTION("""COMPUTED_VALUE"""),45401.66666666667)</f>
        <v>45401.66667</v>
      </c>
      <c r="B190" s="1">
        <f>IFERROR(__xludf.DUMMYFUNCTION("""COMPUTED_VALUE"""),147.05)</f>
        <v>147.05</v>
      </c>
      <c r="C190" s="2">
        <v>165.123346930825</v>
      </c>
    </row>
    <row r="191">
      <c r="A191" s="3">
        <f>IFERROR(__xludf.DUMMYFUNCTION("""COMPUTED_VALUE"""),45404.66666666667)</f>
        <v>45404.66667</v>
      </c>
      <c r="B191" s="1">
        <f>IFERROR(__xludf.DUMMYFUNCTION("""COMPUTED_VALUE"""),142.05)</f>
        <v>142.05</v>
      </c>
      <c r="C191" s="2">
        <v>165.625708206365</v>
      </c>
    </row>
    <row r="192">
      <c r="A192" s="3">
        <f>IFERROR(__xludf.DUMMYFUNCTION("""COMPUTED_VALUE"""),45405.66666666667)</f>
        <v>45405.66667</v>
      </c>
      <c r="B192" s="1">
        <f>IFERROR(__xludf.DUMMYFUNCTION("""COMPUTED_VALUE"""),144.68)</f>
        <v>144.68</v>
      </c>
      <c r="C192" s="2">
        <v>167.945608269688</v>
      </c>
    </row>
    <row r="193">
      <c r="A193" s="3">
        <f>IFERROR(__xludf.DUMMYFUNCTION("""COMPUTED_VALUE"""),45406.66666666667)</f>
        <v>45406.66667</v>
      </c>
      <c r="B193" s="1">
        <f>IFERROR(__xludf.DUMMYFUNCTION("""COMPUTED_VALUE"""),162.13)</f>
        <v>162.13</v>
      </c>
      <c r="C193" s="2">
        <v>167.835391537797</v>
      </c>
    </row>
    <row r="194">
      <c r="A194" s="3">
        <f>IFERROR(__xludf.DUMMYFUNCTION("""COMPUTED_VALUE"""),45407.66666666667)</f>
        <v>45407.66667</v>
      </c>
      <c r="B194" s="1">
        <f>IFERROR(__xludf.DUMMYFUNCTION("""COMPUTED_VALUE"""),170.18)</f>
        <v>170.18</v>
      </c>
      <c r="C194" s="2">
        <v>165.60119406188</v>
      </c>
    </row>
    <row r="195">
      <c r="A195" s="3">
        <f>IFERROR(__xludf.DUMMYFUNCTION("""COMPUTED_VALUE"""),45408.66666666667)</f>
        <v>45408.66667</v>
      </c>
      <c r="B195" s="1">
        <f>IFERROR(__xludf.DUMMYFUNCTION("""COMPUTED_VALUE"""),168.29)</f>
        <v>168.29</v>
      </c>
      <c r="C195" s="2">
        <v>165.662265261001</v>
      </c>
    </row>
    <row r="196">
      <c r="A196" s="3">
        <f>IFERROR(__xludf.DUMMYFUNCTION("""COMPUTED_VALUE"""),45411.66666666667)</f>
        <v>45411.66667</v>
      </c>
      <c r="B196" s="1">
        <f>IFERROR(__xludf.DUMMYFUNCTION("""COMPUTED_VALUE"""),194.05)</f>
        <v>194.05</v>
      </c>
      <c r="C196" s="2">
        <v>167.335149169101</v>
      </c>
    </row>
    <row r="197">
      <c r="A197" s="3">
        <f>IFERROR(__xludf.DUMMYFUNCTION("""COMPUTED_VALUE"""),45412.66666666667)</f>
        <v>45412.66667</v>
      </c>
      <c r="B197" s="1">
        <f>IFERROR(__xludf.DUMMYFUNCTION("""COMPUTED_VALUE"""),183.28)</f>
        <v>183.28</v>
      </c>
      <c r="C197" s="2">
        <v>170.045223443269</v>
      </c>
    </row>
    <row r="198">
      <c r="A198" s="3">
        <f>IFERROR(__xludf.DUMMYFUNCTION("""COMPUTED_VALUE"""),45413.66666666667)</f>
        <v>45413.66667</v>
      </c>
      <c r="B198" s="1">
        <f>IFERROR(__xludf.DUMMYFUNCTION("""COMPUTED_VALUE"""),179.99)</f>
        <v>179.99</v>
      </c>
      <c r="C198" s="2">
        <v>170.325180922237</v>
      </c>
    </row>
    <row r="199">
      <c r="A199" s="3">
        <f>IFERROR(__xludf.DUMMYFUNCTION("""COMPUTED_VALUE"""),45414.66666666667)</f>
        <v>45414.66667</v>
      </c>
      <c r="B199" s="1">
        <f>IFERROR(__xludf.DUMMYFUNCTION("""COMPUTED_VALUE"""),180.01)</f>
        <v>180.01</v>
      </c>
      <c r="C199" s="2">
        <v>168.090983446317</v>
      </c>
    </row>
    <row r="200">
      <c r="A200" s="3">
        <f>IFERROR(__xludf.DUMMYFUNCTION("""COMPUTED_VALUE"""),45415.66666666667)</f>
        <v>45415.66667</v>
      </c>
      <c r="B200" s="1">
        <f>IFERROR(__xludf.DUMMYFUNCTION("""COMPUTED_VALUE"""),181.19)</f>
        <v>181.19</v>
      </c>
      <c r="C200" s="2">
        <v>168.152054645448</v>
      </c>
    </row>
    <row r="201">
      <c r="A201" s="3">
        <f>IFERROR(__xludf.DUMMYFUNCTION("""COMPUTED_VALUE"""),45418.66666666667)</f>
        <v>45418.66667</v>
      </c>
      <c r="B201" s="1">
        <f>IFERROR(__xludf.DUMMYFUNCTION("""COMPUTED_VALUE"""),184.76)</f>
        <v>184.76</v>
      </c>
      <c r="C201" s="2">
        <v>169.824938553543</v>
      </c>
    </row>
    <row r="202">
      <c r="A202" s="3">
        <f>IFERROR(__xludf.DUMMYFUNCTION("""COMPUTED_VALUE"""),45419.66666666667)</f>
        <v>45419.66667</v>
      </c>
      <c r="B202" s="1">
        <f>IFERROR(__xludf.DUMMYFUNCTION("""COMPUTED_VALUE"""),177.81)</f>
        <v>177.81</v>
      </c>
      <c r="C202" s="2">
        <v>172.936308265851</v>
      </c>
    </row>
    <row r="203">
      <c r="A203" s="3">
        <f>IFERROR(__xludf.DUMMYFUNCTION("""COMPUTED_VALUE"""),45420.66666666667)</f>
        <v>45420.66667</v>
      </c>
      <c r="B203" s="1">
        <f>IFERROR(__xludf.DUMMYFUNCTION("""COMPUTED_VALUE"""),174.72)</f>
        <v>174.72</v>
      </c>
      <c r="C203" s="2">
        <v>173.617561182955</v>
      </c>
    </row>
    <row r="204">
      <c r="A204" s="3">
        <f>IFERROR(__xludf.DUMMYFUNCTION("""COMPUTED_VALUE"""),45421.66666666667)</f>
        <v>45421.66667</v>
      </c>
      <c r="B204" s="1">
        <f>IFERROR(__xludf.DUMMYFUNCTION("""COMPUTED_VALUE"""),171.97)</f>
        <v>171.97</v>
      </c>
      <c r="C204" s="2">
        <v>171.784659145174</v>
      </c>
    </row>
    <row r="205">
      <c r="A205" s="3">
        <f>IFERROR(__xludf.DUMMYFUNCTION("""COMPUTED_VALUE"""),45422.66666666667)</f>
        <v>45422.66667</v>
      </c>
      <c r="B205" s="1">
        <f>IFERROR(__xludf.DUMMYFUNCTION("""COMPUTED_VALUE"""),168.47)</f>
        <v>168.47</v>
      </c>
      <c r="C205" s="2">
        <v>172.247025782444</v>
      </c>
    </row>
    <row r="206">
      <c r="A206" s="3">
        <f>IFERROR(__xludf.DUMMYFUNCTION("""COMPUTED_VALUE"""),45425.66666666667)</f>
        <v>45425.66667</v>
      </c>
      <c r="B206" s="1">
        <f>IFERROR(__xludf.DUMMYFUNCTION("""COMPUTED_VALUE"""),171.89)</f>
        <v>171.89</v>
      </c>
      <c r="C206" s="2">
        <v>175.123796004954</v>
      </c>
    </row>
    <row r="207">
      <c r="A207" s="3">
        <f>IFERROR(__xludf.DUMMYFUNCTION("""COMPUTED_VALUE"""),45426.66666666667)</f>
        <v>45426.66667</v>
      </c>
      <c r="B207" s="1">
        <f>IFERROR(__xludf.DUMMYFUNCTION("""COMPUTED_VALUE"""),177.55)</f>
        <v>177.55</v>
      </c>
      <c r="C207" s="2">
        <v>178.235165717265</v>
      </c>
    </row>
    <row r="208">
      <c r="A208" s="3">
        <f>IFERROR(__xludf.DUMMYFUNCTION("""COMPUTED_VALUE"""),45427.66666666667)</f>
        <v>45427.66667</v>
      </c>
      <c r="B208" s="1">
        <f>IFERROR(__xludf.DUMMYFUNCTION("""COMPUTED_VALUE"""),173.99)</f>
        <v>173.99</v>
      </c>
      <c r="C208" s="2">
        <v>178.916418634366</v>
      </c>
    </row>
    <row r="209">
      <c r="A209" s="3">
        <f>IFERROR(__xludf.DUMMYFUNCTION("""COMPUTED_VALUE"""),45428.66666666667)</f>
        <v>45428.66667</v>
      </c>
      <c r="B209" s="1">
        <f>IFERROR(__xludf.DUMMYFUNCTION("""COMPUTED_VALUE"""),174.84)</f>
        <v>174.84</v>
      </c>
      <c r="C209" s="2">
        <v>177.083516596593</v>
      </c>
    </row>
    <row r="210">
      <c r="A210" s="3">
        <f>IFERROR(__xludf.DUMMYFUNCTION("""COMPUTED_VALUE"""),45429.66666666667)</f>
        <v>45429.66667</v>
      </c>
      <c r="B210" s="1">
        <f>IFERROR(__xludf.DUMMYFUNCTION("""COMPUTED_VALUE"""),177.46)</f>
        <v>177.46</v>
      </c>
      <c r="C210" s="2">
        <v>177.545883233857</v>
      </c>
    </row>
    <row r="211">
      <c r="A211" s="3">
        <f>IFERROR(__xludf.DUMMYFUNCTION("""COMPUTED_VALUE"""),45432.66666666667)</f>
        <v>45432.66667</v>
      </c>
      <c r="B211" s="1">
        <f>IFERROR(__xludf.DUMMYFUNCTION("""COMPUTED_VALUE"""),174.95)</f>
        <v>174.95</v>
      </c>
      <c r="C211" s="2">
        <v>180.422653456368</v>
      </c>
    </row>
    <row r="212">
      <c r="A212" s="3">
        <f>IFERROR(__xludf.DUMMYFUNCTION("""COMPUTED_VALUE"""),45433.66666666667)</f>
        <v>45433.66667</v>
      </c>
      <c r="B212" s="1">
        <f>IFERROR(__xludf.DUMMYFUNCTION("""COMPUTED_VALUE"""),186.6)</f>
        <v>186.6</v>
      </c>
      <c r="C212" s="2">
        <v>183.53402316868</v>
      </c>
    </row>
    <row r="213">
      <c r="A213" s="3">
        <f>IFERROR(__xludf.DUMMYFUNCTION("""COMPUTED_VALUE"""),45434.66666666667)</f>
        <v>45434.66667</v>
      </c>
      <c r="B213" s="1">
        <f>IFERROR(__xludf.DUMMYFUNCTION("""COMPUTED_VALUE"""),180.11)</f>
        <v>180.11</v>
      </c>
      <c r="C213" s="2">
        <v>184.215276085785</v>
      </c>
    </row>
    <row r="214">
      <c r="A214" s="3">
        <f>IFERROR(__xludf.DUMMYFUNCTION("""COMPUTED_VALUE"""),45435.66666666667)</f>
        <v>45435.66667</v>
      </c>
      <c r="B214" s="1">
        <f>IFERROR(__xludf.DUMMYFUNCTION("""COMPUTED_VALUE"""),173.74)</f>
        <v>173.74</v>
      </c>
      <c r="C214" s="2">
        <v>182.382374048006</v>
      </c>
    </row>
    <row r="215">
      <c r="A215" s="3">
        <f>IFERROR(__xludf.DUMMYFUNCTION("""COMPUTED_VALUE"""),45436.66666666667)</f>
        <v>45436.66667</v>
      </c>
      <c r="B215" s="1">
        <f>IFERROR(__xludf.DUMMYFUNCTION("""COMPUTED_VALUE"""),179.24)</f>
        <v>179.24</v>
      </c>
      <c r="C215" s="2">
        <v>182.844740685275</v>
      </c>
    </row>
    <row r="216">
      <c r="A216" s="3">
        <f>IFERROR(__xludf.DUMMYFUNCTION("""COMPUTED_VALUE"""),45440.66666666667)</f>
        <v>45440.66667</v>
      </c>
      <c r="B216" s="1">
        <f>IFERROR(__xludf.DUMMYFUNCTION("""COMPUTED_VALUE"""),176.75)</f>
        <v>176.75</v>
      </c>
      <c r="C216" s="2">
        <v>188.832880620095</v>
      </c>
    </row>
    <row r="217">
      <c r="A217" s="3">
        <f>IFERROR(__xludf.DUMMYFUNCTION("""COMPUTED_VALUE"""),45441.66666666667)</f>
        <v>45441.66667</v>
      </c>
      <c r="B217" s="1">
        <f>IFERROR(__xludf.DUMMYFUNCTION("""COMPUTED_VALUE"""),176.19)</f>
        <v>176.19</v>
      </c>
      <c r="C217" s="2">
        <v>189.514133537195</v>
      </c>
    </row>
    <row r="218">
      <c r="A218" s="3">
        <f>IFERROR(__xludf.DUMMYFUNCTION("""COMPUTED_VALUE"""),45442.66666666667)</f>
        <v>45442.66667</v>
      </c>
      <c r="B218" s="1">
        <f>IFERROR(__xludf.DUMMYFUNCTION("""COMPUTED_VALUE"""),178.79)</f>
        <v>178.79</v>
      </c>
      <c r="C218" s="2">
        <v>187.681231499416</v>
      </c>
    </row>
    <row r="219">
      <c r="A219" s="3">
        <f>IFERROR(__xludf.DUMMYFUNCTION("""COMPUTED_VALUE"""),45443.66666666667)</f>
        <v>45443.66667</v>
      </c>
      <c r="B219" s="1">
        <f>IFERROR(__xludf.DUMMYFUNCTION("""COMPUTED_VALUE"""),178.08)</f>
        <v>178.08</v>
      </c>
      <c r="C219" s="2">
        <v>188.143598136688</v>
      </c>
    </row>
    <row r="220">
      <c r="A220" s="3">
        <f>IFERROR(__xludf.DUMMYFUNCTION("""COMPUTED_VALUE"""),45446.66666666667)</f>
        <v>45446.66667</v>
      </c>
      <c r="B220" s="1">
        <f>IFERROR(__xludf.DUMMYFUNCTION("""COMPUTED_VALUE"""),176.29)</f>
        <v>176.29</v>
      </c>
      <c r="C220" s="2">
        <v>191.020368359194</v>
      </c>
    </row>
    <row r="221">
      <c r="A221" s="3">
        <f>IFERROR(__xludf.DUMMYFUNCTION("""COMPUTED_VALUE"""),45447.66666666667)</f>
        <v>45447.66667</v>
      </c>
      <c r="B221" s="1">
        <f>IFERROR(__xludf.DUMMYFUNCTION("""COMPUTED_VALUE"""),174.77)</f>
        <v>174.77</v>
      </c>
      <c r="C221" s="2">
        <v>194.131738071509</v>
      </c>
    </row>
    <row r="222">
      <c r="A222" s="3">
        <f>IFERROR(__xludf.DUMMYFUNCTION("""COMPUTED_VALUE"""),45448.66666666667)</f>
        <v>45448.66667</v>
      </c>
      <c r="B222" s="1">
        <f>IFERROR(__xludf.DUMMYFUNCTION("""COMPUTED_VALUE"""),175.0)</f>
        <v>175</v>
      </c>
      <c r="C222" s="2">
        <v>194.812990988609</v>
      </c>
    </row>
    <row r="223">
      <c r="A223" s="3">
        <f>IFERROR(__xludf.DUMMYFUNCTION("""COMPUTED_VALUE"""),45449.66666666667)</f>
        <v>45449.66667</v>
      </c>
      <c r="B223" s="1">
        <f>IFERROR(__xludf.DUMMYFUNCTION("""COMPUTED_VALUE"""),177.94)</f>
        <v>177.94</v>
      </c>
      <c r="C223" s="2">
        <v>192.980088950827</v>
      </c>
    </row>
    <row r="224">
      <c r="A224" s="3">
        <f>IFERROR(__xludf.DUMMYFUNCTION("""COMPUTED_VALUE"""),45450.66666666667)</f>
        <v>45450.66667</v>
      </c>
      <c r="B224" s="1">
        <f>IFERROR(__xludf.DUMMYFUNCTION("""COMPUTED_VALUE"""),177.48)</f>
        <v>177.48</v>
      </c>
      <c r="C224" s="2">
        <v>193.442455588093</v>
      </c>
    </row>
    <row r="225">
      <c r="A225" s="3">
        <f>IFERROR(__xludf.DUMMYFUNCTION("""COMPUTED_VALUE"""),45453.66666666667)</f>
        <v>45453.66667</v>
      </c>
      <c r="B225" s="1">
        <f>IFERROR(__xludf.DUMMYFUNCTION("""COMPUTED_VALUE"""),173.79)</f>
        <v>173.79</v>
      </c>
      <c r="C225" s="2">
        <v>196.319225810607</v>
      </c>
    </row>
    <row r="226">
      <c r="A226" s="3">
        <f>IFERROR(__xludf.DUMMYFUNCTION("""COMPUTED_VALUE"""),45454.66666666667)</f>
        <v>45454.66667</v>
      </c>
      <c r="B226" s="1">
        <f>IFERROR(__xludf.DUMMYFUNCTION("""COMPUTED_VALUE"""),170.66)</f>
        <v>170.66</v>
      </c>
      <c r="C226" s="2">
        <v>199.430595522924</v>
      </c>
    </row>
    <row r="227">
      <c r="A227" s="3">
        <f>IFERROR(__xludf.DUMMYFUNCTION("""COMPUTED_VALUE"""),45455.66666666667)</f>
        <v>45455.66667</v>
      </c>
      <c r="B227" s="1">
        <f>IFERROR(__xludf.DUMMYFUNCTION("""COMPUTED_VALUE"""),177.29)</f>
        <v>177.29</v>
      </c>
      <c r="C227" s="2">
        <v>200.111848440028</v>
      </c>
    </row>
    <row r="228">
      <c r="A228" s="3">
        <f>IFERROR(__xludf.DUMMYFUNCTION("""COMPUTED_VALUE"""),45456.66666666667)</f>
        <v>45456.66667</v>
      </c>
      <c r="B228" s="1">
        <f>IFERROR(__xludf.DUMMYFUNCTION("""COMPUTED_VALUE"""),182.47)</f>
        <v>182.47</v>
      </c>
      <c r="C228" s="2">
        <v>198.278946402237</v>
      </c>
    </row>
    <row r="229">
      <c r="A229" s="3">
        <f>IFERROR(__xludf.DUMMYFUNCTION("""COMPUTED_VALUE"""),45457.66666666667)</f>
        <v>45457.66667</v>
      </c>
      <c r="B229" s="1">
        <f>IFERROR(__xludf.DUMMYFUNCTION("""COMPUTED_VALUE"""),178.01)</f>
        <v>178.01</v>
      </c>
      <c r="C229" s="2">
        <v>198.741313039506</v>
      </c>
    </row>
    <row r="230">
      <c r="A230" s="3">
        <f>IFERROR(__xludf.DUMMYFUNCTION("""COMPUTED_VALUE"""),45460.66666666667)</f>
        <v>45460.66667</v>
      </c>
      <c r="B230" s="1">
        <f>IFERROR(__xludf.DUMMYFUNCTION("""COMPUTED_VALUE"""),187.44)</f>
        <v>187.44</v>
      </c>
      <c r="C230" s="2">
        <v>201.61808326202</v>
      </c>
    </row>
    <row r="231">
      <c r="A231" s="3">
        <f>IFERROR(__xludf.DUMMYFUNCTION("""COMPUTED_VALUE"""),45461.66666666667)</f>
        <v>45461.66667</v>
      </c>
      <c r="B231" s="1">
        <f>IFERROR(__xludf.DUMMYFUNCTION("""COMPUTED_VALUE"""),184.86)</f>
        <v>184.86</v>
      </c>
      <c r="C231" s="2">
        <v>204.729452974329</v>
      </c>
    </row>
    <row r="232">
      <c r="A232" s="3">
        <f>IFERROR(__xludf.DUMMYFUNCTION("""COMPUTED_VALUE"""),45463.66666666667)</f>
        <v>45463.66667</v>
      </c>
      <c r="B232" s="1">
        <f>IFERROR(__xludf.DUMMYFUNCTION("""COMPUTED_VALUE"""),181.57)</f>
        <v>181.57</v>
      </c>
      <c r="C232" s="2">
        <v>203.57780385365</v>
      </c>
    </row>
    <row r="233">
      <c r="A233" s="3">
        <f>IFERROR(__xludf.DUMMYFUNCTION("""COMPUTED_VALUE"""),45464.66666666667)</f>
        <v>45464.66667</v>
      </c>
      <c r="B233" s="1">
        <f>IFERROR(__xludf.DUMMYFUNCTION("""COMPUTED_VALUE"""),183.01)</f>
        <v>183.01</v>
      </c>
      <c r="C233" s="2">
        <v>204.040170490921</v>
      </c>
    </row>
    <row r="234">
      <c r="A234" s="3">
        <f>IFERROR(__xludf.DUMMYFUNCTION("""COMPUTED_VALUE"""),45467.66666666667)</f>
        <v>45467.66667</v>
      </c>
      <c r="B234" s="1">
        <f>IFERROR(__xludf.DUMMYFUNCTION("""COMPUTED_VALUE"""),182.58)</f>
        <v>182.58</v>
      </c>
      <c r="C234" s="2">
        <v>206.916940713432</v>
      </c>
    </row>
    <row r="235">
      <c r="A235" s="3">
        <f>IFERROR(__xludf.DUMMYFUNCTION("""COMPUTED_VALUE"""),45468.66666666667)</f>
        <v>45468.66667</v>
      </c>
      <c r="B235" s="1">
        <f>IFERROR(__xludf.DUMMYFUNCTION("""COMPUTED_VALUE"""),187.35)</f>
        <v>187.35</v>
      </c>
      <c r="C235" s="2">
        <v>210.028310425744</v>
      </c>
    </row>
    <row r="236">
      <c r="A236" s="3">
        <f>IFERROR(__xludf.DUMMYFUNCTION("""COMPUTED_VALUE"""),45469.66666666667)</f>
        <v>45469.66667</v>
      </c>
      <c r="B236" s="1">
        <f>IFERROR(__xludf.DUMMYFUNCTION("""COMPUTED_VALUE"""),196.37)</f>
        <v>196.37</v>
      </c>
      <c r="C236" s="2">
        <v>210.70956334285</v>
      </c>
    </row>
    <row r="237">
      <c r="A237" s="3">
        <f>IFERROR(__xludf.DUMMYFUNCTION("""COMPUTED_VALUE"""),45470.66666666667)</f>
        <v>45470.66667</v>
      </c>
      <c r="B237" s="1">
        <f>IFERROR(__xludf.DUMMYFUNCTION("""COMPUTED_VALUE"""),197.42)</f>
        <v>197.42</v>
      </c>
      <c r="C237" s="2">
        <v>208.876661305058</v>
      </c>
    </row>
    <row r="238">
      <c r="A238" s="3">
        <f>IFERROR(__xludf.DUMMYFUNCTION("""COMPUTED_VALUE"""),45471.66666666667)</f>
        <v>45471.66667</v>
      </c>
      <c r="B238" s="1">
        <f>IFERROR(__xludf.DUMMYFUNCTION("""COMPUTED_VALUE"""),197.88)</f>
        <v>197.88</v>
      </c>
      <c r="C238" s="2">
        <v>209.339027942337</v>
      </c>
    </row>
    <row r="239">
      <c r="A239" s="3">
        <f>IFERROR(__xludf.DUMMYFUNCTION("""COMPUTED_VALUE"""),45474.66666666667)</f>
        <v>45474.66667</v>
      </c>
      <c r="B239" s="1">
        <f>IFERROR(__xludf.DUMMYFUNCTION("""COMPUTED_VALUE"""),209.86)</f>
        <v>209.86</v>
      </c>
      <c r="C239" s="2">
        <v>212.215798164846</v>
      </c>
    </row>
    <row r="240">
      <c r="A240" s="3">
        <f>IFERROR(__xludf.DUMMYFUNCTION("""COMPUTED_VALUE"""),45475.66666666667)</f>
        <v>45475.66667</v>
      </c>
      <c r="B240" s="1">
        <f>IFERROR(__xludf.DUMMYFUNCTION("""COMPUTED_VALUE"""),231.26)</f>
        <v>231.26</v>
      </c>
      <c r="C240" s="2">
        <v>215.327167877159</v>
      </c>
    </row>
    <row r="241">
      <c r="A241" s="3">
        <f>IFERROR(__xludf.DUMMYFUNCTION("""COMPUTED_VALUE"""),45476.54513888889)</f>
        <v>45476.54514</v>
      </c>
      <c r="B241" s="1">
        <f>IFERROR(__xludf.DUMMYFUNCTION("""COMPUTED_VALUE"""),246.39)</f>
        <v>246.39</v>
      </c>
      <c r="C241" s="2">
        <v>216.008420794261</v>
      </c>
    </row>
    <row r="242">
      <c r="A242" s="3">
        <f>IFERROR(__xludf.DUMMYFUNCTION("""COMPUTED_VALUE"""),45478.66666666667)</f>
        <v>45478.66667</v>
      </c>
      <c r="B242" s="1">
        <f>IFERROR(__xludf.DUMMYFUNCTION("""COMPUTED_VALUE"""),251.52)</f>
        <v>251.52</v>
      </c>
      <c r="C242" s="2">
        <v>214.637885393752</v>
      </c>
    </row>
    <row r="243">
      <c r="A243" s="3">
        <f>IFERROR(__xludf.DUMMYFUNCTION("""COMPUTED_VALUE"""),45481.66666666667)</f>
        <v>45481.66667</v>
      </c>
      <c r="B243" s="1">
        <f>IFERROR(__xludf.DUMMYFUNCTION("""COMPUTED_VALUE"""),252.94)</f>
        <v>252.94</v>
      </c>
      <c r="C243" s="2">
        <v>217.514655616257</v>
      </c>
    </row>
    <row r="244">
      <c r="A244" s="3">
        <f>IFERROR(__xludf.DUMMYFUNCTION("""COMPUTED_VALUE"""),45482.66666666667)</f>
        <v>45482.66667</v>
      </c>
      <c r="B244" s="1">
        <f>IFERROR(__xludf.DUMMYFUNCTION("""COMPUTED_VALUE"""),262.33)</f>
        <v>262.33</v>
      </c>
      <c r="C244" s="2">
        <v>220.626025328563</v>
      </c>
    </row>
    <row r="245">
      <c r="A245" s="3">
        <f>IFERROR(__xludf.DUMMYFUNCTION("""COMPUTED_VALUE"""),45483.66666666667)</f>
        <v>45483.66667</v>
      </c>
      <c r="B245" s="1">
        <f>IFERROR(__xludf.DUMMYFUNCTION("""COMPUTED_VALUE"""),263.26)</f>
        <v>263.26</v>
      </c>
      <c r="C245" s="2">
        <v>221.307278245674</v>
      </c>
    </row>
    <row r="246">
      <c r="A246" s="3">
        <f>IFERROR(__xludf.DUMMYFUNCTION("""COMPUTED_VALUE"""),45484.66666666667)</f>
        <v>45484.66667</v>
      </c>
      <c r="B246" s="1">
        <f>IFERROR(__xludf.DUMMYFUNCTION("""COMPUTED_VALUE"""),241.03)</f>
        <v>241.03</v>
      </c>
      <c r="C246" s="2">
        <v>219.474376207892</v>
      </c>
    </row>
    <row r="247">
      <c r="A247" s="3">
        <f>IFERROR(__xludf.DUMMYFUNCTION("""COMPUTED_VALUE"""),45485.66666666667)</f>
        <v>45485.66667</v>
      </c>
      <c r="B247" s="1">
        <f>IFERROR(__xludf.DUMMYFUNCTION("""COMPUTED_VALUE"""),248.23)</f>
        <v>248.23</v>
      </c>
      <c r="C247" s="2">
        <v>219.936742845165</v>
      </c>
    </row>
    <row r="248">
      <c r="A248" s="3">
        <f>IFERROR(__xludf.DUMMYFUNCTION("""COMPUTED_VALUE"""),45488.66666666667)</f>
        <v>45488.66667</v>
      </c>
      <c r="B248" s="1">
        <f>IFERROR(__xludf.DUMMYFUNCTION("""COMPUTED_VALUE"""),252.64)</f>
        <v>252.64</v>
      </c>
      <c r="C248" s="2">
        <v>222.813513067672</v>
      </c>
    </row>
    <row r="249">
      <c r="A249" s="3">
        <f>IFERROR(__xludf.DUMMYFUNCTION("""COMPUTED_VALUE"""),45489.66666666667)</f>
        <v>45489.66667</v>
      </c>
      <c r="B249" s="1">
        <f>IFERROR(__xludf.DUMMYFUNCTION("""COMPUTED_VALUE"""),256.56)</f>
        <v>256.56</v>
      </c>
      <c r="C249" s="2">
        <v>225.924882779978</v>
      </c>
    </row>
    <row r="250">
      <c r="A250" s="3">
        <f>IFERROR(__xludf.DUMMYFUNCTION("""COMPUTED_VALUE"""),45490.66666666667)</f>
        <v>45490.66667</v>
      </c>
      <c r="B250" s="1">
        <f>IFERROR(__xludf.DUMMYFUNCTION("""COMPUTED_VALUE"""),248.5)</f>
        <v>248.5</v>
      </c>
      <c r="C250" s="2">
        <v>226.606135697085</v>
      </c>
    </row>
    <row r="251">
      <c r="A251" s="3">
        <f>IFERROR(__xludf.DUMMYFUNCTION("""COMPUTED_VALUE"""),45491.66666666667)</f>
        <v>45491.66667</v>
      </c>
      <c r="B251" s="1">
        <f>IFERROR(__xludf.DUMMYFUNCTION("""COMPUTED_VALUE"""),249.23)</f>
        <v>249.23</v>
      </c>
      <c r="C251" s="2">
        <v>224.773233659305</v>
      </c>
    </row>
    <row r="252">
      <c r="A252" s="3">
        <f>IFERROR(__xludf.DUMMYFUNCTION("""COMPUTED_VALUE"""),45492.66666666667)</f>
        <v>45492.66667</v>
      </c>
      <c r="B252" s="1">
        <f>IFERROR(__xludf.DUMMYFUNCTION("""COMPUTED_VALUE"""),239.2)</f>
        <v>239.2</v>
      </c>
      <c r="C252" s="2">
        <v>225.235600296583</v>
      </c>
    </row>
    <row r="253">
      <c r="C253" s="2">
        <v>229.10121366702</v>
      </c>
    </row>
    <row r="254">
      <c r="C254" s="2">
        <v>229.858193203853</v>
      </c>
    </row>
    <row r="255">
      <c r="C255" s="2">
        <v>228.112370519084</v>
      </c>
    </row>
    <row r="256">
      <c r="C256" s="2">
        <v>231.223740231393</v>
      </c>
    </row>
    <row r="257">
      <c r="C257" s="2">
        <v>231.904993148496</v>
      </c>
    </row>
    <row r="258">
      <c r="C258" s="2">
        <v>230.072091110717</v>
      </c>
    </row>
    <row r="259">
      <c r="C259" s="2">
        <v>230.534457747985</v>
      </c>
    </row>
    <row r="260">
      <c r="C260" s="2">
        <v>234.400071118434</v>
      </c>
    </row>
    <row r="261">
      <c r="C261" s="2">
        <v>235.157050655262</v>
      </c>
    </row>
    <row r="262">
      <c r="C262" s="2">
        <v>233.411227970497</v>
      </c>
    </row>
    <row r="263">
      <c r="C263" s="2">
        <v>236.522597682807</v>
      </c>
    </row>
    <row r="264">
      <c r="C264" s="2">
        <v>237.203850599916</v>
      </c>
    </row>
    <row r="265">
      <c r="C265" s="2">
        <v>235.370948562125</v>
      </c>
    </row>
    <row r="266">
      <c r="C266" s="2">
        <v>235.833315199403</v>
      </c>
    </row>
    <row r="267">
      <c r="C267" s="2">
        <v>239.698928569851</v>
      </c>
    </row>
    <row r="268">
      <c r="C268" s="2">
        <v>240.455908106674</v>
      </c>
    </row>
    <row r="269">
      <c r="C269" s="2">
        <v>238.710085421911</v>
      </c>
    </row>
    <row r="270">
      <c r="C270" s="2">
        <v>241.821455134222</v>
      </c>
    </row>
    <row r="271">
      <c r="C271" s="2">
        <v>242.502708051328</v>
      </c>
    </row>
    <row r="272">
      <c r="C272" s="2">
        <v>240.669806013538</v>
      </c>
    </row>
    <row r="273">
      <c r="C273" s="2">
        <v>241.132172650816</v>
      </c>
    </row>
    <row r="274">
      <c r="C274" s="2">
        <v>244.997786021265</v>
      </c>
    </row>
    <row r="275">
      <c r="C275" s="2">
        <v>245.754765558095</v>
      </c>
    </row>
    <row r="276">
      <c r="C276" s="2">
        <v>244.008942873323</v>
      </c>
    </row>
    <row r="277">
      <c r="C277" s="2">
        <v>247.120312585637</v>
      </c>
    </row>
    <row r="278">
      <c r="C278" s="2">
        <v>247.801565502738</v>
      </c>
    </row>
    <row r="279">
      <c r="C279" s="2">
        <v>245.968663464948</v>
      </c>
    </row>
    <row r="280">
      <c r="C280" s="2">
        <v>246.431030102221</v>
      </c>
    </row>
    <row r="281">
      <c r="C281" s="2">
        <v>250.296643472681</v>
      </c>
    </row>
    <row r="282">
      <c r="C282" s="2">
        <v>251.053623009507</v>
      </c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>
      <c r="A2" s="5">
        <v>0.0</v>
      </c>
      <c r="B2" s="6">
        <v>45128.0</v>
      </c>
      <c r="C2" s="5">
        <v>256.887801095562</v>
      </c>
      <c r="D2" s="5">
        <v>234.605491191363</v>
      </c>
      <c r="E2" s="5">
        <v>277.0996688534</v>
      </c>
      <c r="F2" s="5">
        <v>256.887801095562</v>
      </c>
      <c r="G2" s="5">
        <v>256.887801095562</v>
      </c>
      <c r="H2" s="5">
        <v>-1.85177539241124</v>
      </c>
      <c r="I2" s="5">
        <v>-1.85177539241124</v>
      </c>
      <c r="J2" s="5">
        <v>-1.85177539241124</v>
      </c>
      <c r="K2" s="5">
        <v>-1.85177539241124</v>
      </c>
      <c r="L2" s="5">
        <v>-1.85177539241124</v>
      </c>
      <c r="M2" s="5">
        <v>-1.85177539241124</v>
      </c>
      <c r="N2" s="5">
        <v>0.0</v>
      </c>
      <c r="O2" s="5">
        <v>0.0</v>
      </c>
      <c r="P2" s="5">
        <v>0.0</v>
      </c>
    </row>
    <row r="3">
      <c r="A3" s="5">
        <v>1.0</v>
      </c>
      <c r="B3" s="6">
        <v>45131.0</v>
      </c>
      <c r="C3" s="5">
        <v>256.369791543178</v>
      </c>
      <c r="D3" s="5">
        <v>233.315476265853</v>
      </c>
      <c r="E3" s="5">
        <v>277.140713296647</v>
      </c>
      <c r="F3" s="5">
        <v>256.369791543178</v>
      </c>
      <c r="G3" s="5">
        <v>256.369791543178</v>
      </c>
      <c r="H3" s="5">
        <v>-1.24594407765147</v>
      </c>
      <c r="I3" s="5">
        <v>-1.24594407765147</v>
      </c>
      <c r="J3" s="5">
        <v>-1.24594407765147</v>
      </c>
      <c r="K3" s="5">
        <v>-1.24594407765147</v>
      </c>
      <c r="L3" s="5">
        <v>-1.24594407765147</v>
      </c>
      <c r="M3" s="5">
        <v>-1.24594407765147</v>
      </c>
      <c r="N3" s="5">
        <v>0.0</v>
      </c>
      <c r="O3" s="5">
        <v>0.0</v>
      </c>
      <c r="P3" s="5">
        <v>0.0</v>
      </c>
    </row>
    <row r="4">
      <c r="A4" s="5">
        <v>2.0</v>
      </c>
      <c r="B4" s="6">
        <v>45132.0</v>
      </c>
      <c r="C4" s="5">
        <v>256.197121692383</v>
      </c>
      <c r="D4" s="5">
        <v>236.298639170182</v>
      </c>
      <c r="E4" s="5">
        <v>277.062675211257</v>
      </c>
      <c r="F4" s="5">
        <v>256.197121692383</v>
      </c>
      <c r="G4" s="5">
        <v>256.197121692383</v>
      </c>
      <c r="H4" s="5">
        <v>1.10844599874628</v>
      </c>
      <c r="I4" s="5">
        <v>1.10844599874628</v>
      </c>
      <c r="J4" s="5">
        <v>1.10844599874628</v>
      </c>
      <c r="K4" s="5">
        <v>1.10844599874628</v>
      </c>
      <c r="L4" s="5">
        <v>1.10844599874628</v>
      </c>
      <c r="M4" s="5">
        <v>1.10844599874628</v>
      </c>
      <c r="N4" s="5">
        <v>0.0</v>
      </c>
      <c r="O4" s="5">
        <v>0.0</v>
      </c>
      <c r="P4" s="5">
        <v>0.0</v>
      </c>
    </row>
    <row r="5">
      <c r="A5" s="5">
        <v>3.0</v>
      </c>
      <c r="B5" s="6">
        <v>45133.0</v>
      </c>
      <c r="C5" s="5">
        <v>256.024451841589</v>
      </c>
      <c r="D5" s="5">
        <v>237.594798014185</v>
      </c>
      <c r="E5" s="5">
        <v>276.755290954156</v>
      </c>
      <c r="F5" s="5">
        <v>256.024451841589</v>
      </c>
      <c r="G5" s="5">
        <v>256.024451841589</v>
      </c>
      <c r="H5" s="5">
        <v>1.03271927993056</v>
      </c>
      <c r="I5" s="5">
        <v>1.03271927993056</v>
      </c>
      <c r="J5" s="5">
        <v>1.03271927993056</v>
      </c>
      <c r="K5" s="5">
        <v>1.03271927993056</v>
      </c>
      <c r="L5" s="5">
        <v>1.03271927993056</v>
      </c>
      <c r="M5" s="5">
        <v>1.03271927993056</v>
      </c>
      <c r="N5" s="5">
        <v>0.0</v>
      </c>
      <c r="O5" s="5">
        <v>0.0</v>
      </c>
      <c r="P5" s="5">
        <v>0.0</v>
      </c>
    </row>
    <row r="6">
      <c r="A6" s="5">
        <v>4.0</v>
      </c>
      <c r="B6" s="6">
        <v>45134.0</v>
      </c>
      <c r="C6" s="5">
        <v>255.851781990794</v>
      </c>
      <c r="D6" s="5">
        <v>231.5252457909</v>
      </c>
      <c r="E6" s="5">
        <v>275.359070724343</v>
      </c>
      <c r="F6" s="5">
        <v>255.851781990794</v>
      </c>
      <c r="G6" s="5">
        <v>255.851781990794</v>
      </c>
      <c r="H6" s="5">
        <v>-1.55716239376465</v>
      </c>
      <c r="I6" s="5">
        <v>-1.55716239376465</v>
      </c>
      <c r="J6" s="5">
        <v>-1.55716239376465</v>
      </c>
      <c r="K6" s="5">
        <v>-1.55716239376465</v>
      </c>
      <c r="L6" s="5">
        <v>-1.55716239376465</v>
      </c>
      <c r="M6" s="5">
        <v>-1.55716239376465</v>
      </c>
      <c r="N6" s="5">
        <v>0.0</v>
      </c>
      <c r="O6" s="5">
        <v>0.0</v>
      </c>
      <c r="P6" s="5">
        <v>0.0</v>
      </c>
    </row>
    <row r="7">
      <c r="A7" s="5">
        <v>5.0</v>
      </c>
      <c r="B7" s="6">
        <v>45135.0</v>
      </c>
      <c r="C7" s="5">
        <v>255.67911214</v>
      </c>
      <c r="D7" s="5">
        <v>232.202304240538</v>
      </c>
      <c r="E7" s="5">
        <v>274.695602794512</v>
      </c>
      <c r="F7" s="5">
        <v>255.67911214</v>
      </c>
      <c r="G7" s="5">
        <v>255.67911214</v>
      </c>
      <c r="H7" s="5">
        <v>-1.85177539240869</v>
      </c>
      <c r="I7" s="5">
        <v>-1.85177539240869</v>
      </c>
      <c r="J7" s="5">
        <v>-1.85177539240869</v>
      </c>
      <c r="K7" s="5">
        <v>-1.85177539240869</v>
      </c>
      <c r="L7" s="5">
        <v>-1.85177539240869</v>
      </c>
      <c r="M7" s="5">
        <v>-1.85177539240869</v>
      </c>
      <c r="N7" s="5">
        <v>0.0</v>
      </c>
      <c r="O7" s="5">
        <v>0.0</v>
      </c>
      <c r="P7" s="5">
        <v>0.0</v>
      </c>
    </row>
    <row r="8">
      <c r="A8" s="5">
        <v>6.0</v>
      </c>
      <c r="B8" s="6">
        <v>45138.0</v>
      </c>
      <c r="C8" s="5">
        <v>255.161102587616</v>
      </c>
      <c r="D8" s="5">
        <v>232.30511771207</v>
      </c>
      <c r="E8" s="5">
        <v>275.627784584689</v>
      </c>
      <c r="F8" s="5">
        <v>255.161102587616</v>
      </c>
      <c r="G8" s="5">
        <v>255.161102587616</v>
      </c>
      <c r="H8" s="5">
        <v>-1.2459440776518</v>
      </c>
      <c r="I8" s="5">
        <v>-1.2459440776518</v>
      </c>
      <c r="J8" s="5">
        <v>-1.2459440776518</v>
      </c>
      <c r="K8" s="5">
        <v>-1.2459440776518</v>
      </c>
      <c r="L8" s="5">
        <v>-1.2459440776518</v>
      </c>
      <c r="M8" s="5">
        <v>-1.2459440776518</v>
      </c>
      <c r="N8" s="5">
        <v>0.0</v>
      </c>
      <c r="O8" s="5">
        <v>0.0</v>
      </c>
      <c r="P8" s="5">
        <v>0.0</v>
      </c>
    </row>
    <row r="9">
      <c r="A9" s="5">
        <v>7.0</v>
      </c>
      <c r="B9" s="6">
        <v>45139.0</v>
      </c>
      <c r="C9" s="5">
        <v>254.988432736821</v>
      </c>
      <c r="D9" s="5">
        <v>234.834158240176</v>
      </c>
      <c r="E9" s="5">
        <v>277.285500644865</v>
      </c>
      <c r="F9" s="5">
        <v>254.988432736821</v>
      </c>
      <c r="G9" s="5">
        <v>254.988432736821</v>
      </c>
      <c r="H9" s="5">
        <v>1.10844599874832</v>
      </c>
      <c r="I9" s="5">
        <v>1.10844599874832</v>
      </c>
      <c r="J9" s="5">
        <v>1.10844599874832</v>
      </c>
      <c r="K9" s="5">
        <v>1.10844599874832</v>
      </c>
      <c r="L9" s="5">
        <v>1.10844599874832</v>
      </c>
      <c r="M9" s="5">
        <v>1.10844599874832</v>
      </c>
      <c r="N9" s="5">
        <v>0.0</v>
      </c>
      <c r="O9" s="5">
        <v>0.0</v>
      </c>
      <c r="P9" s="5">
        <v>0.0</v>
      </c>
    </row>
    <row r="10">
      <c r="A10" s="5">
        <v>8.0</v>
      </c>
      <c r="B10" s="6">
        <v>45140.0</v>
      </c>
      <c r="C10" s="5">
        <v>254.815762886027</v>
      </c>
      <c r="D10" s="5">
        <v>236.974855556495</v>
      </c>
      <c r="E10" s="5">
        <v>277.261894547012</v>
      </c>
      <c r="F10" s="5">
        <v>254.815762886027</v>
      </c>
      <c r="G10" s="5">
        <v>254.815762886027</v>
      </c>
      <c r="H10" s="5">
        <v>1.03271927993091</v>
      </c>
      <c r="I10" s="5">
        <v>1.03271927993091</v>
      </c>
      <c r="J10" s="5">
        <v>1.03271927993091</v>
      </c>
      <c r="K10" s="5">
        <v>1.03271927993091</v>
      </c>
      <c r="L10" s="5">
        <v>1.03271927993091</v>
      </c>
      <c r="M10" s="5">
        <v>1.03271927993091</v>
      </c>
      <c r="N10" s="5">
        <v>0.0</v>
      </c>
      <c r="O10" s="5">
        <v>0.0</v>
      </c>
      <c r="P10" s="5">
        <v>0.0</v>
      </c>
    </row>
    <row r="11">
      <c r="A11" s="5">
        <v>9.0</v>
      </c>
      <c r="B11" s="6">
        <v>45141.0</v>
      </c>
      <c r="C11" s="5">
        <v>254.643093030081</v>
      </c>
      <c r="D11" s="5">
        <v>230.519808927635</v>
      </c>
      <c r="E11" s="5">
        <v>275.225574170457</v>
      </c>
      <c r="F11" s="5">
        <v>254.643093030081</v>
      </c>
      <c r="G11" s="5">
        <v>254.643093030081</v>
      </c>
      <c r="H11" s="5">
        <v>-1.55716239376941</v>
      </c>
      <c r="I11" s="5">
        <v>-1.55716239376941</v>
      </c>
      <c r="J11" s="5">
        <v>-1.55716239376941</v>
      </c>
      <c r="K11" s="5">
        <v>-1.55716239376941</v>
      </c>
      <c r="L11" s="5">
        <v>-1.55716239376941</v>
      </c>
      <c r="M11" s="5">
        <v>-1.55716239376941</v>
      </c>
      <c r="N11" s="5">
        <v>0.0</v>
      </c>
      <c r="O11" s="5">
        <v>0.0</v>
      </c>
      <c r="P11" s="5">
        <v>0.0</v>
      </c>
    </row>
    <row r="12">
      <c r="A12" s="5">
        <v>10.0</v>
      </c>
      <c r="B12" s="6">
        <v>45142.0</v>
      </c>
      <c r="C12" s="5">
        <v>254.470423174135</v>
      </c>
      <c r="D12" s="5">
        <v>231.323029981924</v>
      </c>
      <c r="E12" s="5">
        <v>275.403118657868</v>
      </c>
      <c r="F12" s="5">
        <v>254.470423174135</v>
      </c>
      <c r="G12" s="5">
        <v>254.470423174135</v>
      </c>
      <c r="H12" s="5">
        <v>-1.85177539241692</v>
      </c>
      <c r="I12" s="5">
        <v>-1.85177539241692</v>
      </c>
      <c r="J12" s="5">
        <v>-1.85177539241692</v>
      </c>
      <c r="K12" s="5">
        <v>-1.85177539241692</v>
      </c>
      <c r="L12" s="5">
        <v>-1.85177539241692</v>
      </c>
      <c r="M12" s="5">
        <v>-1.85177539241692</v>
      </c>
      <c r="N12" s="5">
        <v>0.0</v>
      </c>
      <c r="O12" s="5">
        <v>0.0</v>
      </c>
      <c r="P12" s="5">
        <v>0.0</v>
      </c>
    </row>
    <row r="13">
      <c r="A13" s="5">
        <v>11.0</v>
      </c>
      <c r="B13" s="6">
        <v>45145.0</v>
      </c>
      <c r="C13" s="5">
        <v>253.952413606298</v>
      </c>
      <c r="D13" s="5">
        <v>230.351414617932</v>
      </c>
      <c r="E13" s="5">
        <v>273.774648585655</v>
      </c>
      <c r="F13" s="5">
        <v>253.952413606298</v>
      </c>
      <c r="G13" s="5">
        <v>253.952413606298</v>
      </c>
      <c r="H13" s="5">
        <v>-1.24594407765131</v>
      </c>
      <c r="I13" s="5">
        <v>-1.24594407765131</v>
      </c>
      <c r="J13" s="5">
        <v>-1.24594407765131</v>
      </c>
      <c r="K13" s="5">
        <v>-1.24594407765131</v>
      </c>
      <c r="L13" s="5">
        <v>-1.24594407765131</v>
      </c>
      <c r="M13" s="5">
        <v>-1.24594407765131</v>
      </c>
      <c r="N13" s="5">
        <v>0.0</v>
      </c>
      <c r="O13" s="5">
        <v>0.0</v>
      </c>
      <c r="P13" s="5">
        <v>0.0</v>
      </c>
    </row>
    <row r="14">
      <c r="A14" s="5">
        <v>12.0</v>
      </c>
      <c r="B14" s="6">
        <v>45146.0</v>
      </c>
      <c r="C14" s="5">
        <v>253.779743750352</v>
      </c>
      <c r="D14" s="5">
        <v>233.13314984402</v>
      </c>
      <c r="E14" s="5">
        <v>276.634774273666</v>
      </c>
      <c r="F14" s="5">
        <v>253.779743750352</v>
      </c>
      <c r="G14" s="5">
        <v>253.779743750352</v>
      </c>
      <c r="H14" s="5">
        <v>1.10844599875002</v>
      </c>
      <c r="I14" s="5">
        <v>1.10844599875002</v>
      </c>
      <c r="J14" s="5">
        <v>1.10844599875002</v>
      </c>
      <c r="K14" s="5">
        <v>1.10844599875002</v>
      </c>
      <c r="L14" s="5">
        <v>1.10844599875002</v>
      </c>
      <c r="M14" s="5">
        <v>1.10844599875002</v>
      </c>
      <c r="N14" s="5">
        <v>0.0</v>
      </c>
      <c r="O14" s="5">
        <v>0.0</v>
      </c>
      <c r="P14" s="5">
        <v>0.0</v>
      </c>
    </row>
    <row r="15">
      <c r="A15" s="5">
        <v>13.0</v>
      </c>
      <c r="B15" s="6">
        <v>45147.0</v>
      </c>
      <c r="C15" s="5">
        <v>253.607073894407</v>
      </c>
      <c r="D15" s="5">
        <v>233.635706711071</v>
      </c>
      <c r="E15" s="5">
        <v>276.543614797519</v>
      </c>
      <c r="F15" s="5">
        <v>253.607073894407</v>
      </c>
      <c r="G15" s="5">
        <v>253.607073894407</v>
      </c>
      <c r="H15" s="5">
        <v>1.03271927993607</v>
      </c>
      <c r="I15" s="5">
        <v>1.03271927993607</v>
      </c>
      <c r="J15" s="5">
        <v>1.03271927993607</v>
      </c>
      <c r="K15" s="5">
        <v>1.03271927993607</v>
      </c>
      <c r="L15" s="5">
        <v>1.03271927993607</v>
      </c>
      <c r="M15" s="5">
        <v>1.03271927993607</v>
      </c>
      <c r="N15" s="5">
        <v>0.0</v>
      </c>
      <c r="O15" s="5">
        <v>0.0</v>
      </c>
      <c r="P15" s="5">
        <v>0.0</v>
      </c>
    </row>
    <row r="16">
      <c r="A16" s="5">
        <v>14.0</v>
      </c>
      <c r="B16" s="6">
        <v>45148.0</v>
      </c>
      <c r="C16" s="5">
        <v>253.434404038461</v>
      </c>
      <c r="D16" s="5">
        <v>231.761173378081</v>
      </c>
      <c r="E16" s="5">
        <v>273.740820392031</v>
      </c>
      <c r="F16" s="5">
        <v>253.434404038461</v>
      </c>
      <c r="G16" s="5">
        <v>253.434404038461</v>
      </c>
      <c r="H16" s="5">
        <v>-1.5571623937697</v>
      </c>
      <c r="I16" s="5">
        <v>-1.5571623937697</v>
      </c>
      <c r="J16" s="5">
        <v>-1.5571623937697</v>
      </c>
      <c r="K16" s="5">
        <v>-1.5571623937697</v>
      </c>
      <c r="L16" s="5">
        <v>-1.5571623937697</v>
      </c>
      <c r="M16" s="5">
        <v>-1.5571623937697</v>
      </c>
      <c r="N16" s="5">
        <v>0.0</v>
      </c>
      <c r="O16" s="5">
        <v>0.0</v>
      </c>
      <c r="P16" s="5">
        <v>0.0</v>
      </c>
    </row>
    <row r="17">
      <c r="A17" s="5">
        <v>15.0</v>
      </c>
      <c r="B17" s="6">
        <v>45149.0</v>
      </c>
      <c r="C17" s="5">
        <v>253.261734182515</v>
      </c>
      <c r="D17" s="5">
        <v>230.621198073203</v>
      </c>
      <c r="E17" s="5">
        <v>271.983738288163</v>
      </c>
      <c r="F17" s="5">
        <v>253.261734182515</v>
      </c>
      <c r="G17" s="5">
        <v>253.261734182515</v>
      </c>
      <c r="H17" s="5">
        <v>-1.85177539241437</v>
      </c>
      <c r="I17" s="5">
        <v>-1.85177539241437</v>
      </c>
      <c r="J17" s="5">
        <v>-1.85177539241437</v>
      </c>
      <c r="K17" s="5">
        <v>-1.85177539241437</v>
      </c>
      <c r="L17" s="5">
        <v>-1.85177539241437</v>
      </c>
      <c r="M17" s="5">
        <v>-1.85177539241437</v>
      </c>
      <c r="N17" s="5">
        <v>0.0</v>
      </c>
      <c r="O17" s="5">
        <v>0.0</v>
      </c>
      <c r="P17" s="5">
        <v>0.0</v>
      </c>
    </row>
    <row r="18">
      <c r="A18" s="5">
        <v>16.0</v>
      </c>
      <c r="B18" s="6">
        <v>45152.0</v>
      </c>
      <c r="C18" s="5">
        <v>252.743724614678</v>
      </c>
      <c r="D18" s="5">
        <v>230.85696893802</v>
      </c>
      <c r="E18" s="5">
        <v>273.757354440229</v>
      </c>
      <c r="F18" s="5">
        <v>252.743724614678</v>
      </c>
      <c r="G18" s="5">
        <v>252.743724614678</v>
      </c>
      <c r="H18" s="5">
        <v>-1.24594407765247</v>
      </c>
      <c r="I18" s="5">
        <v>-1.24594407765247</v>
      </c>
      <c r="J18" s="5">
        <v>-1.24594407765247</v>
      </c>
      <c r="K18" s="5">
        <v>-1.24594407765247</v>
      </c>
      <c r="L18" s="5">
        <v>-1.24594407765247</v>
      </c>
      <c r="M18" s="5">
        <v>-1.24594407765247</v>
      </c>
      <c r="N18" s="5">
        <v>0.0</v>
      </c>
      <c r="O18" s="5">
        <v>0.0</v>
      </c>
      <c r="P18" s="5">
        <v>0.0</v>
      </c>
    </row>
    <row r="19">
      <c r="A19" s="5">
        <v>17.0</v>
      </c>
      <c r="B19" s="6">
        <v>45153.0</v>
      </c>
      <c r="C19" s="5">
        <v>252.571054758763</v>
      </c>
      <c r="D19" s="5">
        <v>232.905524858905</v>
      </c>
      <c r="E19" s="5">
        <v>275.179036194048</v>
      </c>
      <c r="F19" s="5">
        <v>252.571054758763</v>
      </c>
      <c r="G19" s="5">
        <v>252.571054758763</v>
      </c>
      <c r="H19" s="5">
        <v>1.10844599874192</v>
      </c>
      <c r="I19" s="5">
        <v>1.10844599874192</v>
      </c>
      <c r="J19" s="5">
        <v>1.10844599874192</v>
      </c>
      <c r="K19" s="5">
        <v>1.10844599874192</v>
      </c>
      <c r="L19" s="5">
        <v>1.10844599874192</v>
      </c>
      <c r="M19" s="5">
        <v>1.10844599874192</v>
      </c>
      <c r="N19" s="5">
        <v>0.0</v>
      </c>
      <c r="O19" s="5">
        <v>0.0</v>
      </c>
      <c r="P19" s="5">
        <v>0.0</v>
      </c>
    </row>
    <row r="20">
      <c r="A20" s="5">
        <v>18.0</v>
      </c>
      <c r="B20" s="6">
        <v>45154.0</v>
      </c>
      <c r="C20" s="5">
        <v>252.398384902847</v>
      </c>
      <c r="D20" s="5">
        <v>232.306624812875</v>
      </c>
      <c r="E20" s="5">
        <v>276.262531196306</v>
      </c>
      <c r="F20" s="5">
        <v>252.398384902847</v>
      </c>
      <c r="G20" s="5">
        <v>252.398384902847</v>
      </c>
      <c r="H20" s="5">
        <v>1.03271927993642</v>
      </c>
      <c r="I20" s="5">
        <v>1.03271927993642</v>
      </c>
      <c r="J20" s="5">
        <v>1.03271927993642</v>
      </c>
      <c r="K20" s="5">
        <v>1.03271927993642</v>
      </c>
      <c r="L20" s="5">
        <v>1.03271927993642</v>
      </c>
      <c r="M20" s="5">
        <v>1.03271927993642</v>
      </c>
      <c r="N20" s="5">
        <v>0.0</v>
      </c>
      <c r="O20" s="5">
        <v>0.0</v>
      </c>
      <c r="P20" s="5">
        <v>0.0</v>
      </c>
    </row>
    <row r="21">
      <c r="A21" s="5">
        <v>19.0</v>
      </c>
      <c r="B21" s="6">
        <v>45155.0</v>
      </c>
      <c r="C21" s="5">
        <v>252.225715046932</v>
      </c>
      <c r="D21" s="5">
        <v>230.450413140544</v>
      </c>
      <c r="E21" s="5">
        <v>272.671507481125</v>
      </c>
      <c r="F21" s="5">
        <v>252.225715046932</v>
      </c>
      <c r="G21" s="5">
        <v>252.225715046932</v>
      </c>
      <c r="H21" s="5">
        <v>-1.55716239377</v>
      </c>
      <c r="I21" s="5">
        <v>-1.55716239377</v>
      </c>
      <c r="J21" s="5">
        <v>-1.55716239377</v>
      </c>
      <c r="K21" s="5">
        <v>-1.55716239377</v>
      </c>
      <c r="L21" s="5">
        <v>-1.55716239377</v>
      </c>
      <c r="M21" s="5">
        <v>-1.55716239377</v>
      </c>
      <c r="N21" s="5">
        <v>0.0</v>
      </c>
      <c r="O21" s="5">
        <v>0.0</v>
      </c>
      <c r="P21" s="5">
        <v>0.0</v>
      </c>
    </row>
    <row r="22">
      <c r="A22" s="5">
        <v>20.0</v>
      </c>
      <c r="B22" s="6">
        <v>45156.0</v>
      </c>
      <c r="C22" s="5">
        <v>252.053045191017</v>
      </c>
      <c r="D22" s="5">
        <v>229.983639932431</v>
      </c>
      <c r="E22" s="5">
        <v>271.336029355026</v>
      </c>
      <c r="F22" s="5">
        <v>252.053045191017</v>
      </c>
      <c r="G22" s="5">
        <v>252.053045191017</v>
      </c>
      <c r="H22" s="5">
        <v>-1.85177539241442</v>
      </c>
      <c r="I22" s="5">
        <v>-1.85177539241442</v>
      </c>
      <c r="J22" s="5">
        <v>-1.85177539241442</v>
      </c>
      <c r="K22" s="5">
        <v>-1.85177539241442</v>
      </c>
      <c r="L22" s="5">
        <v>-1.85177539241442</v>
      </c>
      <c r="M22" s="5">
        <v>-1.85177539241442</v>
      </c>
      <c r="N22" s="5">
        <v>0.0</v>
      </c>
      <c r="O22" s="5">
        <v>0.0</v>
      </c>
      <c r="P22" s="5">
        <v>0.0</v>
      </c>
    </row>
    <row r="23">
      <c r="A23" s="5">
        <v>21.0</v>
      </c>
      <c r="B23" s="6">
        <v>45159.0</v>
      </c>
      <c r="C23" s="5">
        <v>251.535035623271</v>
      </c>
      <c r="D23" s="5">
        <v>229.592155086582</v>
      </c>
      <c r="E23" s="5">
        <v>271.668670728244</v>
      </c>
      <c r="F23" s="5">
        <v>251.535035623271</v>
      </c>
      <c r="G23" s="5">
        <v>251.535035623271</v>
      </c>
      <c r="H23" s="5">
        <v>-1.24594407765197</v>
      </c>
      <c r="I23" s="5">
        <v>-1.24594407765197</v>
      </c>
      <c r="J23" s="5">
        <v>-1.24594407765197</v>
      </c>
      <c r="K23" s="5">
        <v>-1.24594407765197</v>
      </c>
      <c r="L23" s="5">
        <v>-1.24594407765197</v>
      </c>
      <c r="M23" s="5">
        <v>-1.24594407765197</v>
      </c>
      <c r="N23" s="5">
        <v>0.0</v>
      </c>
      <c r="O23" s="5">
        <v>0.0</v>
      </c>
      <c r="P23" s="5">
        <v>0.0</v>
      </c>
    </row>
    <row r="24">
      <c r="A24" s="5">
        <v>22.0</v>
      </c>
      <c r="B24" s="6">
        <v>45160.0</v>
      </c>
      <c r="C24" s="5">
        <v>251.362365767356</v>
      </c>
      <c r="D24" s="5">
        <v>232.387656783067</v>
      </c>
      <c r="E24" s="5">
        <v>274.707401690431</v>
      </c>
      <c r="F24" s="5">
        <v>251.362365767356</v>
      </c>
      <c r="G24" s="5">
        <v>251.362365767356</v>
      </c>
      <c r="H24" s="5">
        <v>1.10844599874363</v>
      </c>
      <c r="I24" s="5">
        <v>1.10844599874363</v>
      </c>
      <c r="J24" s="5">
        <v>1.10844599874363</v>
      </c>
      <c r="K24" s="5">
        <v>1.10844599874363</v>
      </c>
      <c r="L24" s="5">
        <v>1.10844599874363</v>
      </c>
      <c r="M24" s="5">
        <v>1.10844599874363</v>
      </c>
      <c r="N24" s="5">
        <v>0.0</v>
      </c>
      <c r="O24" s="5">
        <v>0.0</v>
      </c>
      <c r="P24" s="5">
        <v>0.0</v>
      </c>
    </row>
    <row r="25">
      <c r="A25" s="5">
        <v>23.0</v>
      </c>
      <c r="B25" s="6">
        <v>45161.0</v>
      </c>
      <c r="C25" s="5">
        <v>251.189695911441</v>
      </c>
      <c r="D25" s="5">
        <v>231.103008042411</v>
      </c>
      <c r="E25" s="5">
        <v>272.603056073214</v>
      </c>
      <c r="F25" s="5">
        <v>251.189695911441</v>
      </c>
      <c r="G25" s="5">
        <v>251.189695911441</v>
      </c>
      <c r="H25" s="5">
        <v>1.03271927993394</v>
      </c>
      <c r="I25" s="5">
        <v>1.03271927993394</v>
      </c>
      <c r="J25" s="5">
        <v>1.03271927993394</v>
      </c>
      <c r="K25" s="5">
        <v>1.03271927993394</v>
      </c>
      <c r="L25" s="5">
        <v>1.03271927993394</v>
      </c>
      <c r="M25" s="5">
        <v>1.03271927993394</v>
      </c>
      <c r="N25" s="5">
        <v>0.0</v>
      </c>
      <c r="O25" s="5">
        <v>0.0</v>
      </c>
      <c r="P25" s="5">
        <v>0.0</v>
      </c>
    </row>
    <row r="26">
      <c r="A26" s="5">
        <v>24.0</v>
      </c>
      <c r="B26" s="6">
        <v>45162.0</v>
      </c>
      <c r="C26" s="5">
        <v>251.017026055525</v>
      </c>
      <c r="D26" s="5">
        <v>228.003135366975</v>
      </c>
      <c r="E26" s="5">
        <v>270.785183424749</v>
      </c>
      <c r="F26" s="5">
        <v>251.017026055525</v>
      </c>
      <c r="G26" s="5">
        <v>251.017026055525</v>
      </c>
      <c r="H26" s="5">
        <v>-1.55716239377252</v>
      </c>
      <c r="I26" s="5">
        <v>-1.55716239377252</v>
      </c>
      <c r="J26" s="5">
        <v>-1.55716239377252</v>
      </c>
      <c r="K26" s="5">
        <v>-1.55716239377252</v>
      </c>
      <c r="L26" s="5">
        <v>-1.55716239377252</v>
      </c>
      <c r="M26" s="5">
        <v>-1.55716239377252</v>
      </c>
      <c r="N26" s="5">
        <v>0.0</v>
      </c>
      <c r="O26" s="5">
        <v>0.0</v>
      </c>
      <c r="P26" s="5">
        <v>0.0</v>
      </c>
    </row>
    <row r="27">
      <c r="A27" s="5">
        <v>25.0</v>
      </c>
      <c r="B27" s="6">
        <v>45163.0</v>
      </c>
      <c r="C27" s="5">
        <v>250.844356186128</v>
      </c>
      <c r="D27" s="5">
        <v>229.180538420218</v>
      </c>
      <c r="E27" s="5">
        <v>270.1981349192</v>
      </c>
      <c r="F27" s="5">
        <v>250.844356186128</v>
      </c>
      <c r="G27" s="5">
        <v>250.844356186128</v>
      </c>
      <c r="H27" s="5">
        <v>-1.85177539240927</v>
      </c>
      <c r="I27" s="5">
        <v>-1.85177539240927</v>
      </c>
      <c r="J27" s="5">
        <v>-1.85177539240927</v>
      </c>
      <c r="K27" s="5">
        <v>-1.85177539240927</v>
      </c>
      <c r="L27" s="5">
        <v>-1.85177539240927</v>
      </c>
      <c r="M27" s="5">
        <v>-1.85177539240927</v>
      </c>
      <c r="N27" s="5">
        <v>0.0</v>
      </c>
      <c r="O27" s="5">
        <v>0.0</v>
      </c>
      <c r="P27" s="5">
        <v>0.0</v>
      </c>
    </row>
    <row r="28">
      <c r="A28" s="5">
        <v>26.0</v>
      </c>
      <c r="B28" s="6">
        <v>45166.0</v>
      </c>
      <c r="C28" s="5">
        <v>250.326346577935</v>
      </c>
      <c r="D28" s="5">
        <v>226.931146467667</v>
      </c>
      <c r="E28" s="5">
        <v>270.89237506096</v>
      </c>
      <c r="F28" s="5">
        <v>250.326346577935</v>
      </c>
      <c r="G28" s="5">
        <v>250.326346577935</v>
      </c>
      <c r="H28" s="5">
        <v>-1.24594407765148</v>
      </c>
      <c r="I28" s="5">
        <v>-1.24594407765148</v>
      </c>
      <c r="J28" s="5">
        <v>-1.24594407765148</v>
      </c>
      <c r="K28" s="5">
        <v>-1.24594407765148</v>
      </c>
      <c r="L28" s="5">
        <v>-1.24594407765148</v>
      </c>
      <c r="M28" s="5">
        <v>-1.24594407765148</v>
      </c>
      <c r="N28" s="5">
        <v>0.0</v>
      </c>
      <c r="O28" s="5">
        <v>0.0</v>
      </c>
      <c r="P28" s="5">
        <v>0.0</v>
      </c>
    </row>
    <row r="29">
      <c r="A29" s="5">
        <v>27.0</v>
      </c>
      <c r="B29" s="6">
        <v>45167.0</v>
      </c>
      <c r="C29" s="5">
        <v>250.153676708538</v>
      </c>
      <c r="D29" s="5">
        <v>230.145039570453</v>
      </c>
      <c r="E29" s="5">
        <v>272.882446249043</v>
      </c>
      <c r="F29" s="5">
        <v>250.153676708538</v>
      </c>
      <c r="G29" s="5">
        <v>250.153676708538</v>
      </c>
      <c r="H29" s="5">
        <v>1.10844599874566</v>
      </c>
      <c r="I29" s="5">
        <v>1.10844599874566</v>
      </c>
      <c r="J29" s="5">
        <v>1.10844599874566</v>
      </c>
      <c r="K29" s="5">
        <v>1.10844599874566</v>
      </c>
      <c r="L29" s="5">
        <v>1.10844599874566</v>
      </c>
      <c r="M29" s="5">
        <v>1.10844599874566</v>
      </c>
      <c r="N29" s="5">
        <v>0.0</v>
      </c>
      <c r="O29" s="5">
        <v>0.0</v>
      </c>
      <c r="P29" s="5">
        <v>0.0</v>
      </c>
    </row>
    <row r="30">
      <c r="A30" s="5">
        <v>28.0</v>
      </c>
      <c r="B30" s="6">
        <v>45168.0</v>
      </c>
      <c r="C30" s="5">
        <v>249.98100683914</v>
      </c>
      <c r="D30" s="5">
        <v>230.364035922615</v>
      </c>
      <c r="E30" s="5">
        <v>271.878133641693</v>
      </c>
      <c r="F30" s="5">
        <v>249.98100683914</v>
      </c>
      <c r="G30" s="5">
        <v>249.98100683914</v>
      </c>
      <c r="H30" s="5">
        <v>1.03271927993288</v>
      </c>
      <c r="I30" s="5">
        <v>1.03271927993288</v>
      </c>
      <c r="J30" s="5">
        <v>1.03271927993288</v>
      </c>
      <c r="K30" s="5">
        <v>1.03271927993288</v>
      </c>
      <c r="L30" s="5">
        <v>1.03271927993288</v>
      </c>
      <c r="M30" s="5">
        <v>1.03271927993288</v>
      </c>
      <c r="N30" s="5">
        <v>0.0</v>
      </c>
      <c r="O30" s="5">
        <v>0.0</v>
      </c>
      <c r="P30" s="5">
        <v>0.0</v>
      </c>
    </row>
    <row r="31">
      <c r="A31" s="5">
        <v>29.0</v>
      </c>
      <c r="B31" s="6">
        <v>45169.0</v>
      </c>
      <c r="C31" s="5">
        <v>249.808336969743</v>
      </c>
      <c r="D31" s="5">
        <v>226.246011753217</v>
      </c>
      <c r="E31" s="5">
        <v>268.648696334891</v>
      </c>
      <c r="F31" s="5">
        <v>249.808336969743</v>
      </c>
      <c r="G31" s="5">
        <v>249.808336969743</v>
      </c>
      <c r="H31" s="5">
        <v>-1.55716239376171</v>
      </c>
      <c r="I31" s="5">
        <v>-1.55716239376171</v>
      </c>
      <c r="J31" s="5">
        <v>-1.55716239376171</v>
      </c>
      <c r="K31" s="5">
        <v>-1.55716239376171</v>
      </c>
      <c r="L31" s="5">
        <v>-1.55716239376171</v>
      </c>
      <c r="M31" s="5">
        <v>-1.55716239376171</v>
      </c>
      <c r="N31" s="5">
        <v>0.0</v>
      </c>
      <c r="O31" s="5">
        <v>0.0</v>
      </c>
      <c r="P31" s="5">
        <v>0.0</v>
      </c>
    </row>
    <row r="32">
      <c r="A32" s="5">
        <v>30.0</v>
      </c>
      <c r="B32" s="6">
        <v>45170.0</v>
      </c>
      <c r="C32" s="5">
        <v>249.635667100345</v>
      </c>
      <c r="D32" s="5">
        <v>227.271895115052</v>
      </c>
      <c r="E32" s="5">
        <v>270.048929027801</v>
      </c>
      <c r="F32" s="5">
        <v>249.635667100345</v>
      </c>
      <c r="G32" s="5">
        <v>249.635667100345</v>
      </c>
      <c r="H32" s="5">
        <v>-1.85177539240932</v>
      </c>
      <c r="I32" s="5">
        <v>-1.85177539240932</v>
      </c>
      <c r="J32" s="5">
        <v>-1.85177539240932</v>
      </c>
      <c r="K32" s="5">
        <v>-1.85177539240932</v>
      </c>
      <c r="L32" s="5">
        <v>-1.85177539240932</v>
      </c>
      <c r="M32" s="5">
        <v>-1.85177539240932</v>
      </c>
      <c r="N32" s="5">
        <v>0.0</v>
      </c>
      <c r="O32" s="5">
        <v>0.0</v>
      </c>
      <c r="P32" s="5">
        <v>0.0</v>
      </c>
    </row>
    <row r="33">
      <c r="A33" s="5">
        <v>31.0</v>
      </c>
      <c r="B33" s="6">
        <v>45174.0</v>
      </c>
      <c r="C33" s="5">
        <v>248.944987622756</v>
      </c>
      <c r="D33" s="5">
        <v>229.843662076547</v>
      </c>
      <c r="E33" s="5">
        <v>272.352205022385</v>
      </c>
      <c r="F33" s="5">
        <v>248.944987622756</v>
      </c>
      <c r="G33" s="5">
        <v>248.944987622756</v>
      </c>
      <c r="H33" s="5">
        <v>1.10844599873723</v>
      </c>
      <c r="I33" s="5">
        <v>1.10844599873723</v>
      </c>
      <c r="J33" s="5">
        <v>1.10844599873723</v>
      </c>
      <c r="K33" s="5">
        <v>1.10844599873723</v>
      </c>
      <c r="L33" s="5">
        <v>1.10844599873723</v>
      </c>
      <c r="M33" s="5">
        <v>1.10844599873723</v>
      </c>
      <c r="N33" s="5">
        <v>0.0</v>
      </c>
      <c r="O33" s="5">
        <v>0.0</v>
      </c>
      <c r="P33" s="5">
        <v>0.0</v>
      </c>
    </row>
    <row r="34">
      <c r="A34" s="5">
        <v>32.0</v>
      </c>
      <c r="B34" s="6">
        <v>45175.0</v>
      </c>
      <c r="C34" s="5">
        <v>248.772317753358</v>
      </c>
      <c r="D34" s="5">
        <v>230.050571739384</v>
      </c>
      <c r="E34" s="5">
        <v>268.881173308342</v>
      </c>
      <c r="F34" s="5">
        <v>248.772317753358</v>
      </c>
      <c r="G34" s="5">
        <v>248.772317753358</v>
      </c>
      <c r="H34" s="5">
        <v>1.03271927993181</v>
      </c>
      <c r="I34" s="5">
        <v>1.03271927993181</v>
      </c>
      <c r="J34" s="5">
        <v>1.03271927993181</v>
      </c>
      <c r="K34" s="5">
        <v>1.03271927993181</v>
      </c>
      <c r="L34" s="5">
        <v>1.03271927993181</v>
      </c>
      <c r="M34" s="5">
        <v>1.03271927993181</v>
      </c>
      <c r="N34" s="5">
        <v>0.0</v>
      </c>
      <c r="O34" s="5">
        <v>0.0</v>
      </c>
      <c r="P34" s="5">
        <v>0.0</v>
      </c>
    </row>
    <row r="35">
      <c r="A35" s="5">
        <v>33.0</v>
      </c>
      <c r="B35" s="6">
        <v>45176.0</v>
      </c>
      <c r="C35" s="5">
        <v>248.599647872557</v>
      </c>
      <c r="D35" s="5">
        <v>225.918033364514</v>
      </c>
      <c r="E35" s="5">
        <v>269.171968502191</v>
      </c>
      <c r="F35" s="5">
        <v>248.599647872557</v>
      </c>
      <c r="G35" s="5">
        <v>248.599647872557</v>
      </c>
      <c r="H35" s="5">
        <v>-1.55716239376646</v>
      </c>
      <c r="I35" s="5">
        <v>-1.55716239376646</v>
      </c>
      <c r="J35" s="5">
        <v>-1.55716239376646</v>
      </c>
      <c r="K35" s="5">
        <v>-1.55716239376646</v>
      </c>
      <c r="L35" s="5">
        <v>-1.55716239376646</v>
      </c>
      <c r="M35" s="5">
        <v>-1.55716239376646</v>
      </c>
      <c r="N35" s="5">
        <v>0.0</v>
      </c>
      <c r="O35" s="5">
        <v>0.0</v>
      </c>
      <c r="P35" s="5">
        <v>0.0</v>
      </c>
    </row>
    <row r="36">
      <c r="A36" s="5">
        <v>34.0</v>
      </c>
      <c r="B36" s="6">
        <v>45177.0</v>
      </c>
      <c r="C36" s="5">
        <v>248.426977991755</v>
      </c>
      <c r="D36" s="5">
        <v>225.636056854677</v>
      </c>
      <c r="E36" s="5">
        <v>267.804525637355</v>
      </c>
      <c r="F36" s="5">
        <v>248.426977991755</v>
      </c>
      <c r="G36" s="5">
        <v>248.426977991755</v>
      </c>
      <c r="H36" s="5">
        <v>-1.85177539240937</v>
      </c>
      <c r="I36" s="5">
        <v>-1.85177539240937</v>
      </c>
      <c r="J36" s="5">
        <v>-1.85177539240937</v>
      </c>
      <c r="K36" s="5">
        <v>-1.85177539240937</v>
      </c>
      <c r="L36" s="5">
        <v>-1.85177539240937</v>
      </c>
      <c r="M36" s="5">
        <v>-1.85177539240937</v>
      </c>
      <c r="N36" s="5">
        <v>0.0</v>
      </c>
      <c r="O36" s="5">
        <v>0.0</v>
      </c>
      <c r="P36" s="5">
        <v>0.0</v>
      </c>
    </row>
    <row r="37">
      <c r="A37" s="5">
        <v>35.0</v>
      </c>
      <c r="B37" s="6">
        <v>45180.0</v>
      </c>
      <c r="C37" s="5">
        <v>247.90896834935</v>
      </c>
      <c r="D37" s="5">
        <v>226.562650541537</v>
      </c>
      <c r="E37" s="5">
        <v>266.201782289612</v>
      </c>
      <c r="F37" s="5">
        <v>247.90896834935</v>
      </c>
      <c r="G37" s="5">
        <v>247.90896834935</v>
      </c>
      <c r="H37" s="5">
        <v>-1.24594407765052</v>
      </c>
      <c r="I37" s="5">
        <v>-1.24594407765052</v>
      </c>
      <c r="J37" s="5">
        <v>-1.24594407765052</v>
      </c>
      <c r="K37" s="5">
        <v>-1.24594407765052</v>
      </c>
      <c r="L37" s="5">
        <v>-1.24594407765052</v>
      </c>
      <c r="M37" s="5">
        <v>-1.24594407765052</v>
      </c>
      <c r="N37" s="5">
        <v>0.0</v>
      </c>
      <c r="O37" s="5">
        <v>0.0</v>
      </c>
      <c r="P37" s="5">
        <v>0.0</v>
      </c>
    </row>
    <row r="38">
      <c r="A38" s="5">
        <v>36.0</v>
      </c>
      <c r="B38" s="6">
        <v>45181.0</v>
      </c>
      <c r="C38" s="5">
        <v>247.736298468549</v>
      </c>
      <c r="D38" s="5">
        <v>227.466905524854</v>
      </c>
      <c r="E38" s="5">
        <v>269.649947403069</v>
      </c>
      <c r="F38" s="5">
        <v>247.736298468549</v>
      </c>
      <c r="G38" s="5">
        <v>247.736298468549</v>
      </c>
      <c r="H38" s="5">
        <v>1.10844599873927</v>
      </c>
      <c r="I38" s="5">
        <v>1.10844599873927</v>
      </c>
      <c r="J38" s="5">
        <v>1.10844599873927</v>
      </c>
      <c r="K38" s="5">
        <v>1.10844599873927</v>
      </c>
      <c r="L38" s="5">
        <v>1.10844599873927</v>
      </c>
      <c r="M38" s="5">
        <v>1.10844599873927</v>
      </c>
      <c r="N38" s="5">
        <v>0.0</v>
      </c>
      <c r="O38" s="5">
        <v>0.0</v>
      </c>
      <c r="P38" s="5">
        <v>0.0</v>
      </c>
    </row>
    <row r="39">
      <c r="A39" s="5">
        <v>37.0</v>
      </c>
      <c r="B39" s="6">
        <v>45182.0</v>
      </c>
      <c r="C39" s="5">
        <v>247.563628587747</v>
      </c>
      <c r="D39" s="5">
        <v>228.177566360475</v>
      </c>
      <c r="E39" s="5">
        <v>269.359954545252</v>
      </c>
      <c r="F39" s="5">
        <v>247.563628587747</v>
      </c>
      <c r="G39" s="5">
        <v>247.563628587747</v>
      </c>
      <c r="H39" s="5">
        <v>1.03271927993075</v>
      </c>
      <c r="I39" s="5">
        <v>1.03271927993075</v>
      </c>
      <c r="J39" s="5">
        <v>1.03271927993075</v>
      </c>
      <c r="K39" s="5">
        <v>1.03271927993075</v>
      </c>
      <c r="L39" s="5">
        <v>1.03271927993075</v>
      </c>
      <c r="M39" s="5">
        <v>1.03271927993075</v>
      </c>
      <c r="N39" s="5">
        <v>0.0</v>
      </c>
      <c r="O39" s="5">
        <v>0.0</v>
      </c>
      <c r="P39" s="5">
        <v>0.0</v>
      </c>
    </row>
    <row r="40">
      <c r="A40" s="5">
        <v>38.0</v>
      </c>
      <c r="B40" s="6">
        <v>45183.0</v>
      </c>
      <c r="C40" s="5">
        <v>247.390958706946</v>
      </c>
      <c r="D40" s="5">
        <v>223.83432650807</v>
      </c>
      <c r="E40" s="5">
        <v>266.287462293533</v>
      </c>
      <c r="F40" s="5">
        <v>247.390958706946</v>
      </c>
      <c r="G40" s="5">
        <v>247.390958706946</v>
      </c>
      <c r="H40" s="5">
        <v>-1.55716239376676</v>
      </c>
      <c r="I40" s="5">
        <v>-1.55716239376676</v>
      </c>
      <c r="J40" s="5">
        <v>-1.55716239376676</v>
      </c>
      <c r="K40" s="5">
        <v>-1.55716239376676</v>
      </c>
      <c r="L40" s="5">
        <v>-1.55716239376676</v>
      </c>
      <c r="M40" s="5">
        <v>-1.55716239376676</v>
      </c>
      <c r="N40" s="5">
        <v>0.0</v>
      </c>
      <c r="O40" s="5">
        <v>0.0</v>
      </c>
      <c r="P40" s="5">
        <v>0.0</v>
      </c>
    </row>
    <row r="41">
      <c r="A41" s="5">
        <v>39.0</v>
      </c>
      <c r="B41" s="6">
        <v>45184.0</v>
      </c>
      <c r="C41" s="5">
        <v>247.218288826144</v>
      </c>
      <c r="D41" s="5">
        <v>223.523346610342</v>
      </c>
      <c r="E41" s="5">
        <v>265.714361772227</v>
      </c>
      <c r="F41" s="5">
        <v>247.218288826144</v>
      </c>
      <c r="G41" s="5">
        <v>247.218288826144</v>
      </c>
      <c r="H41" s="5">
        <v>-1.85177539240682</v>
      </c>
      <c r="I41" s="5">
        <v>-1.85177539240682</v>
      </c>
      <c r="J41" s="5">
        <v>-1.85177539240682</v>
      </c>
      <c r="K41" s="5">
        <v>-1.85177539240682</v>
      </c>
      <c r="L41" s="5">
        <v>-1.85177539240682</v>
      </c>
      <c r="M41" s="5">
        <v>-1.85177539240682</v>
      </c>
      <c r="N41" s="5">
        <v>0.0</v>
      </c>
      <c r="O41" s="5">
        <v>0.0</v>
      </c>
      <c r="P41" s="5">
        <v>0.0</v>
      </c>
    </row>
    <row r="42">
      <c r="A42" s="5">
        <v>40.0</v>
      </c>
      <c r="B42" s="6">
        <v>45187.0</v>
      </c>
      <c r="C42" s="5">
        <v>246.700279183739</v>
      </c>
      <c r="D42" s="5">
        <v>224.408713696335</v>
      </c>
      <c r="E42" s="5">
        <v>266.207971197023</v>
      </c>
      <c r="F42" s="5">
        <v>246.700279183739</v>
      </c>
      <c r="G42" s="5">
        <v>246.700279183739</v>
      </c>
      <c r="H42" s="5">
        <v>-1.24594407765168</v>
      </c>
      <c r="I42" s="5">
        <v>-1.24594407765168</v>
      </c>
      <c r="J42" s="5">
        <v>-1.24594407765168</v>
      </c>
      <c r="K42" s="5">
        <v>-1.24594407765168</v>
      </c>
      <c r="L42" s="5">
        <v>-1.24594407765168</v>
      </c>
      <c r="M42" s="5">
        <v>-1.24594407765168</v>
      </c>
      <c r="N42" s="5">
        <v>0.0</v>
      </c>
      <c r="O42" s="5">
        <v>0.0</v>
      </c>
      <c r="P42" s="5">
        <v>0.0</v>
      </c>
    </row>
    <row r="43">
      <c r="A43" s="5">
        <v>41.0</v>
      </c>
      <c r="B43" s="6">
        <v>45188.0</v>
      </c>
      <c r="C43" s="5">
        <v>246.527609289288</v>
      </c>
      <c r="D43" s="5">
        <v>227.466309697391</v>
      </c>
      <c r="E43" s="5">
        <v>267.978705046651</v>
      </c>
      <c r="F43" s="5">
        <v>246.527609289288</v>
      </c>
      <c r="G43" s="5">
        <v>246.527609289288</v>
      </c>
      <c r="H43" s="5">
        <v>1.10844599874064</v>
      </c>
      <c r="I43" s="5">
        <v>1.10844599874064</v>
      </c>
      <c r="J43" s="5">
        <v>1.10844599874064</v>
      </c>
      <c r="K43" s="5">
        <v>1.10844599874064</v>
      </c>
      <c r="L43" s="5">
        <v>1.10844599874064</v>
      </c>
      <c r="M43" s="5">
        <v>1.10844599874064</v>
      </c>
      <c r="N43" s="5">
        <v>0.0</v>
      </c>
      <c r="O43" s="5">
        <v>0.0</v>
      </c>
      <c r="P43" s="5">
        <v>0.0</v>
      </c>
    </row>
    <row r="44">
      <c r="A44" s="5">
        <v>42.0</v>
      </c>
      <c r="B44" s="6">
        <v>45189.0</v>
      </c>
      <c r="C44" s="5">
        <v>246.354939394837</v>
      </c>
      <c r="D44" s="5">
        <v>226.775109813196</v>
      </c>
      <c r="E44" s="5">
        <v>269.213328234388</v>
      </c>
      <c r="F44" s="5">
        <v>246.354939394837</v>
      </c>
      <c r="G44" s="5">
        <v>246.354939394837</v>
      </c>
      <c r="H44" s="5">
        <v>1.03271927992827</v>
      </c>
      <c r="I44" s="5">
        <v>1.03271927992827</v>
      </c>
      <c r="J44" s="5">
        <v>1.03271927992827</v>
      </c>
      <c r="K44" s="5">
        <v>1.03271927992827</v>
      </c>
      <c r="L44" s="5">
        <v>1.03271927992827</v>
      </c>
      <c r="M44" s="5">
        <v>1.03271927992827</v>
      </c>
      <c r="N44" s="5">
        <v>0.0</v>
      </c>
      <c r="O44" s="5">
        <v>0.0</v>
      </c>
      <c r="P44" s="5">
        <v>0.0</v>
      </c>
    </row>
    <row r="45">
      <c r="A45" s="5">
        <v>43.0</v>
      </c>
      <c r="B45" s="6">
        <v>45190.0</v>
      </c>
      <c r="C45" s="5">
        <v>246.182269500385</v>
      </c>
      <c r="D45" s="5">
        <v>224.370917177199</v>
      </c>
      <c r="E45" s="5">
        <v>264.331950826209</v>
      </c>
      <c r="F45" s="5">
        <v>246.182269500385</v>
      </c>
      <c r="G45" s="5">
        <v>246.182269500385</v>
      </c>
      <c r="H45" s="5">
        <v>-1.55716239376928</v>
      </c>
      <c r="I45" s="5">
        <v>-1.55716239376928</v>
      </c>
      <c r="J45" s="5">
        <v>-1.55716239376928</v>
      </c>
      <c r="K45" s="5">
        <v>-1.55716239376928</v>
      </c>
      <c r="L45" s="5">
        <v>-1.55716239376928</v>
      </c>
      <c r="M45" s="5">
        <v>-1.55716239376928</v>
      </c>
      <c r="N45" s="5">
        <v>0.0</v>
      </c>
      <c r="O45" s="5">
        <v>0.0</v>
      </c>
      <c r="P45" s="5">
        <v>0.0</v>
      </c>
    </row>
    <row r="46">
      <c r="A46" s="5">
        <v>44.0</v>
      </c>
      <c r="B46" s="6">
        <v>45191.0</v>
      </c>
      <c r="C46" s="5">
        <v>246.009599605934</v>
      </c>
      <c r="D46" s="5">
        <v>220.978095120484</v>
      </c>
      <c r="E46" s="5">
        <v>264.119468322887</v>
      </c>
      <c r="F46" s="5">
        <v>246.009599605934</v>
      </c>
      <c r="G46" s="5">
        <v>246.009599605934</v>
      </c>
      <c r="H46" s="5">
        <v>-1.85177539241505</v>
      </c>
      <c r="I46" s="5">
        <v>-1.85177539241505</v>
      </c>
      <c r="J46" s="5">
        <v>-1.85177539241505</v>
      </c>
      <c r="K46" s="5">
        <v>-1.85177539241505</v>
      </c>
      <c r="L46" s="5">
        <v>-1.85177539241505</v>
      </c>
      <c r="M46" s="5">
        <v>-1.85177539241505</v>
      </c>
      <c r="N46" s="5">
        <v>0.0</v>
      </c>
      <c r="O46" s="5">
        <v>0.0</v>
      </c>
      <c r="P46" s="5">
        <v>0.0</v>
      </c>
    </row>
    <row r="47">
      <c r="A47" s="5">
        <v>45.0</v>
      </c>
      <c r="B47" s="6">
        <v>45194.0</v>
      </c>
      <c r="C47" s="5">
        <v>245.49158992258</v>
      </c>
      <c r="D47" s="5">
        <v>223.570123293562</v>
      </c>
      <c r="E47" s="5">
        <v>265.280575295852</v>
      </c>
      <c r="F47" s="5">
        <v>245.49158992258</v>
      </c>
      <c r="G47" s="5">
        <v>245.49158992258</v>
      </c>
      <c r="H47" s="5">
        <v>-1.24594407765119</v>
      </c>
      <c r="I47" s="5">
        <v>-1.24594407765119</v>
      </c>
      <c r="J47" s="5">
        <v>-1.24594407765119</v>
      </c>
      <c r="K47" s="5">
        <v>-1.24594407765119</v>
      </c>
      <c r="L47" s="5">
        <v>-1.24594407765119</v>
      </c>
      <c r="M47" s="5">
        <v>-1.24594407765119</v>
      </c>
      <c r="N47" s="5">
        <v>0.0</v>
      </c>
      <c r="O47" s="5">
        <v>0.0</v>
      </c>
      <c r="P47" s="5">
        <v>0.0</v>
      </c>
    </row>
    <row r="48">
      <c r="A48" s="5">
        <v>46.0</v>
      </c>
      <c r="B48" s="6">
        <v>45195.0</v>
      </c>
      <c r="C48" s="5">
        <v>245.318920028129</v>
      </c>
      <c r="D48" s="5">
        <v>225.562129966288</v>
      </c>
      <c r="E48" s="5">
        <v>267.058493578074</v>
      </c>
      <c r="F48" s="5">
        <v>245.318920028129</v>
      </c>
      <c r="G48" s="5">
        <v>245.318920028129</v>
      </c>
      <c r="H48" s="5">
        <v>1.10844599874268</v>
      </c>
      <c r="I48" s="5">
        <v>1.10844599874268</v>
      </c>
      <c r="J48" s="5">
        <v>1.10844599874268</v>
      </c>
      <c r="K48" s="5">
        <v>1.10844599874268</v>
      </c>
      <c r="L48" s="5">
        <v>1.10844599874268</v>
      </c>
      <c r="M48" s="5">
        <v>1.10844599874268</v>
      </c>
      <c r="N48" s="5">
        <v>0.0</v>
      </c>
      <c r="O48" s="5">
        <v>0.0</v>
      </c>
      <c r="P48" s="5">
        <v>0.0</v>
      </c>
    </row>
    <row r="49">
      <c r="A49" s="5">
        <v>47.0</v>
      </c>
      <c r="B49" s="6">
        <v>45196.0</v>
      </c>
      <c r="C49" s="5">
        <v>245.146250133678</v>
      </c>
      <c r="D49" s="5">
        <v>224.657072454914</v>
      </c>
      <c r="E49" s="5">
        <v>267.209842626994</v>
      </c>
      <c r="F49" s="5">
        <v>245.146250133678</v>
      </c>
      <c r="G49" s="5">
        <v>245.146250133678</v>
      </c>
      <c r="H49" s="5">
        <v>1.03271927993484</v>
      </c>
      <c r="I49" s="5">
        <v>1.03271927993484</v>
      </c>
      <c r="J49" s="5">
        <v>1.03271927993484</v>
      </c>
      <c r="K49" s="5">
        <v>1.03271927993484</v>
      </c>
      <c r="L49" s="5">
        <v>1.03271927993484</v>
      </c>
      <c r="M49" s="5">
        <v>1.03271927993484</v>
      </c>
      <c r="N49" s="5">
        <v>0.0</v>
      </c>
      <c r="O49" s="5">
        <v>0.0</v>
      </c>
      <c r="P49" s="5">
        <v>0.0</v>
      </c>
    </row>
    <row r="50">
      <c r="A50" s="5">
        <v>48.0</v>
      </c>
      <c r="B50" s="6">
        <v>45197.0</v>
      </c>
      <c r="C50" s="5">
        <v>244.973580239226</v>
      </c>
      <c r="D50" s="5">
        <v>222.291955902066</v>
      </c>
      <c r="E50" s="5">
        <v>262.335132155623</v>
      </c>
      <c r="F50" s="5">
        <v>244.973580239226</v>
      </c>
      <c r="G50" s="5">
        <v>244.973580239226</v>
      </c>
      <c r="H50" s="5">
        <v>-1.55716239377181</v>
      </c>
      <c r="I50" s="5">
        <v>-1.55716239377181</v>
      </c>
      <c r="J50" s="5">
        <v>-1.55716239377181</v>
      </c>
      <c r="K50" s="5">
        <v>-1.55716239377181</v>
      </c>
      <c r="L50" s="5">
        <v>-1.55716239377181</v>
      </c>
      <c r="M50" s="5">
        <v>-1.55716239377181</v>
      </c>
      <c r="N50" s="5">
        <v>0.0</v>
      </c>
      <c r="O50" s="5">
        <v>0.0</v>
      </c>
      <c r="P50" s="5">
        <v>0.0</v>
      </c>
    </row>
    <row r="51">
      <c r="A51" s="5">
        <v>49.0</v>
      </c>
      <c r="B51" s="6">
        <v>45198.0</v>
      </c>
      <c r="C51" s="5">
        <v>244.800910343384</v>
      </c>
      <c r="D51" s="5">
        <v>223.43372652714</v>
      </c>
      <c r="E51" s="5">
        <v>264.174699651094</v>
      </c>
      <c r="F51" s="5">
        <v>244.800910343384</v>
      </c>
      <c r="G51" s="5">
        <v>244.800910343384</v>
      </c>
      <c r="H51" s="5">
        <v>-1.85177539240991</v>
      </c>
      <c r="I51" s="5">
        <v>-1.85177539240991</v>
      </c>
      <c r="J51" s="5">
        <v>-1.85177539240991</v>
      </c>
      <c r="K51" s="5">
        <v>-1.85177539240991</v>
      </c>
      <c r="L51" s="5">
        <v>-1.85177539240991</v>
      </c>
      <c r="M51" s="5">
        <v>-1.85177539240991</v>
      </c>
      <c r="N51" s="5">
        <v>0.0</v>
      </c>
      <c r="O51" s="5">
        <v>0.0</v>
      </c>
      <c r="P51" s="5">
        <v>0.0</v>
      </c>
    </row>
    <row r="52">
      <c r="A52" s="5">
        <v>50.0</v>
      </c>
      <c r="B52" s="6">
        <v>45201.0</v>
      </c>
      <c r="C52" s="5">
        <v>244.282900655856</v>
      </c>
      <c r="D52" s="5">
        <v>223.089010251754</v>
      </c>
      <c r="E52" s="5">
        <v>263.755791043756</v>
      </c>
      <c r="F52" s="5">
        <v>244.282900655856</v>
      </c>
      <c r="G52" s="5">
        <v>244.282900655856</v>
      </c>
      <c r="H52" s="5">
        <v>-1.24594407765152</v>
      </c>
      <c r="I52" s="5">
        <v>-1.24594407765152</v>
      </c>
      <c r="J52" s="5">
        <v>-1.24594407765152</v>
      </c>
      <c r="K52" s="5">
        <v>-1.24594407765152</v>
      </c>
      <c r="L52" s="5">
        <v>-1.24594407765152</v>
      </c>
      <c r="M52" s="5">
        <v>-1.24594407765152</v>
      </c>
      <c r="N52" s="5">
        <v>0.0</v>
      </c>
      <c r="O52" s="5">
        <v>0.0</v>
      </c>
      <c r="P52" s="5">
        <v>0.0</v>
      </c>
    </row>
    <row r="53">
      <c r="A53" s="5">
        <v>51.0</v>
      </c>
      <c r="B53" s="6">
        <v>45202.0</v>
      </c>
      <c r="C53" s="5">
        <v>244.110230760013</v>
      </c>
      <c r="D53" s="5">
        <v>224.250557642632</v>
      </c>
      <c r="E53" s="5">
        <v>267.326762142335</v>
      </c>
      <c r="F53" s="5">
        <v>244.110230760013</v>
      </c>
      <c r="G53" s="5">
        <v>244.110230760013</v>
      </c>
      <c r="H53" s="5">
        <v>1.10844599874471</v>
      </c>
      <c r="I53" s="5">
        <v>1.10844599874471</v>
      </c>
      <c r="J53" s="5">
        <v>1.10844599874471</v>
      </c>
      <c r="K53" s="5">
        <v>1.10844599874471</v>
      </c>
      <c r="L53" s="5">
        <v>1.10844599874471</v>
      </c>
      <c r="M53" s="5">
        <v>1.10844599874471</v>
      </c>
      <c r="N53" s="5">
        <v>0.0</v>
      </c>
      <c r="O53" s="5">
        <v>0.0</v>
      </c>
      <c r="P53" s="5">
        <v>0.0</v>
      </c>
    </row>
    <row r="54">
      <c r="A54" s="5">
        <v>52.0</v>
      </c>
      <c r="B54" s="6">
        <v>45203.0</v>
      </c>
      <c r="C54" s="5">
        <v>243.937560864171</v>
      </c>
      <c r="D54" s="5">
        <v>223.723461877099</v>
      </c>
      <c r="E54" s="5">
        <v>265.476172158393</v>
      </c>
      <c r="F54" s="5">
        <v>243.937560864171</v>
      </c>
      <c r="G54" s="5">
        <v>243.937560864171</v>
      </c>
      <c r="H54" s="5">
        <v>1.03271927993236</v>
      </c>
      <c r="I54" s="5">
        <v>1.03271927993236</v>
      </c>
      <c r="J54" s="5">
        <v>1.03271927993236</v>
      </c>
      <c r="K54" s="5">
        <v>1.03271927993236</v>
      </c>
      <c r="L54" s="5">
        <v>1.03271927993236</v>
      </c>
      <c r="M54" s="5">
        <v>1.03271927993236</v>
      </c>
      <c r="N54" s="5">
        <v>0.0</v>
      </c>
      <c r="O54" s="5">
        <v>0.0</v>
      </c>
      <c r="P54" s="5">
        <v>0.0</v>
      </c>
    </row>
    <row r="55">
      <c r="A55" s="5">
        <v>53.0</v>
      </c>
      <c r="B55" s="6">
        <v>45204.0</v>
      </c>
      <c r="C55" s="5">
        <v>243.764890968328</v>
      </c>
      <c r="D55" s="5">
        <v>222.108149633524</v>
      </c>
      <c r="E55" s="5">
        <v>263.398602959958</v>
      </c>
      <c r="F55" s="5">
        <v>243.764890968328</v>
      </c>
      <c r="G55" s="5">
        <v>243.764890968328</v>
      </c>
      <c r="H55" s="5">
        <v>-1.55716239377433</v>
      </c>
      <c r="I55" s="5">
        <v>-1.55716239377433</v>
      </c>
      <c r="J55" s="5">
        <v>-1.55716239377433</v>
      </c>
      <c r="K55" s="5">
        <v>-1.55716239377433</v>
      </c>
      <c r="L55" s="5">
        <v>-1.55716239377433</v>
      </c>
      <c r="M55" s="5">
        <v>-1.55716239377433</v>
      </c>
      <c r="N55" s="5">
        <v>0.0</v>
      </c>
      <c r="O55" s="5">
        <v>0.0</v>
      </c>
      <c r="P55" s="5">
        <v>0.0</v>
      </c>
    </row>
    <row r="56">
      <c r="A56" s="5">
        <v>54.0</v>
      </c>
      <c r="B56" s="6">
        <v>45205.0</v>
      </c>
      <c r="C56" s="5">
        <v>243.592221072486</v>
      </c>
      <c r="D56" s="5">
        <v>220.018677501901</v>
      </c>
      <c r="E56" s="5">
        <v>263.284514115078</v>
      </c>
      <c r="F56" s="5">
        <v>243.592221072486</v>
      </c>
      <c r="G56" s="5">
        <v>243.592221072486</v>
      </c>
      <c r="H56" s="5">
        <v>-1.85177539240996</v>
      </c>
      <c r="I56" s="5">
        <v>-1.85177539240996</v>
      </c>
      <c r="J56" s="5">
        <v>-1.85177539240996</v>
      </c>
      <c r="K56" s="5">
        <v>-1.85177539240996</v>
      </c>
      <c r="L56" s="5">
        <v>-1.85177539240996</v>
      </c>
      <c r="M56" s="5">
        <v>-1.85177539240996</v>
      </c>
      <c r="N56" s="5">
        <v>0.0</v>
      </c>
      <c r="O56" s="5">
        <v>0.0</v>
      </c>
      <c r="P56" s="5">
        <v>0.0</v>
      </c>
    </row>
    <row r="57">
      <c r="A57" s="5">
        <v>55.0</v>
      </c>
      <c r="B57" s="6">
        <v>45208.0</v>
      </c>
      <c r="C57" s="5">
        <v>243.074211384958</v>
      </c>
      <c r="D57" s="5">
        <v>220.515539601849</v>
      </c>
      <c r="E57" s="5">
        <v>261.30048290569</v>
      </c>
      <c r="F57" s="5">
        <v>243.074211384958</v>
      </c>
      <c r="G57" s="5">
        <v>243.074211384958</v>
      </c>
      <c r="H57" s="5">
        <v>-1.24594407765106</v>
      </c>
      <c r="I57" s="5">
        <v>-1.24594407765106</v>
      </c>
      <c r="J57" s="5">
        <v>-1.24594407765106</v>
      </c>
      <c r="K57" s="5">
        <v>-1.24594407765106</v>
      </c>
      <c r="L57" s="5">
        <v>-1.24594407765106</v>
      </c>
      <c r="M57" s="5">
        <v>-1.24594407765106</v>
      </c>
      <c r="N57" s="5">
        <v>0.0</v>
      </c>
      <c r="O57" s="5">
        <v>0.0</v>
      </c>
      <c r="P57" s="5">
        <v>0.0</v>
      </c>
    </row>
    <row r="58">
      <c r="A58" s="5">
        <v>56.0</v>
      </c>
      <c r="B58" s="6">
        <v>45209.0</v>
      </c>
      <c r="C58" s="5">
        <v>242.901541489115</v>
      </c>
      <c r="D58" s="5">
        <v>222.71968261702</v>
      </c>
      <c r="E58" s="5">
        <v>264.269887257147</v>
      </c>
      <c r="F58" s="5">
        <v>242.901541489115</v>
      </c>
      <c r="G58" s="5">
        <v>242.901541489115</v>
      </c>
      <c r="H58" s="5">
        <v>1.10844599874609</v>
      </c>
      <c r="I58" s="5">
        <v>1.10844599874609</v>
      </c>
      <c r="J58" s="5">
        <v>1.10844599874609</v>
      </c>
      <c r="K58" s="5">
        <v>1.10844599874609</v>
      </c>
      <c r="L58" s="5">
        <v>1.10844599874609</v>
      </c>
      <c r="M58" s="5">
        <v>1.10844599874609</v>
      </c>
      <c r="N58" s="5">
        <v>0.0</v>
      </c>
      <c r="O58" s="5">
        <v>0.0</v>
      </c>
      <c r="P58" s="5">
        <v>0.0</v>
      </c>
    </row>
    <row r="59">
      <c r="A59" s="5">
        <v>57.0</v>
      </c>
      <c r="B59" s="6">
        <v>45210.0</v>
      </c>
      <c r="C59" s="5">
        <v>242.728871584668</v>
      </c>
      <c r="D59" s="5">
        <v>223.890646663793</v>
      </c>
      <c r="E59" s="5">
        <v>263.98826349654</v>
      </c>
      <c r="F59" s="5">
        <v>242.728871584668</v>
      </c>
      <c r="G59" s="5">
        <v>242.728871584668</v>
      </c>
      <c r="H59" s="5">
        <v>1.03271927993271</v>
      </c>
      <c r="I59" s="5">
        <v>1.03271927993271</v>
      </c>
      <c r="J59" s="5">
        <v>1.03271927993271</v>
      </c>
      <c r="K59" s="5">
        <v>1.03271927993271</v>
      </c>
      <c r="L59" s="5">
        <v>1.03271927993271</v>
      </c>
      <c r="M59" s="5">
        <v>1.03271927993271</v>
      </c>
      <c r="N59" s="5">
        <v>0.0</v>
      </c>
      <c r="O59" s="5">
        <v>0.0</v>
      </c>
      <c r="P59" s="5">
        <v>0.0</v>
      </c>
    </row>
    <row r="60">
      <c r="A60" s="5">
        <v>58.0</v>
      </c>
      <c r="B60" s="6">
        <v>45211.0</v>
      </c>
      <c r="C60" s="5">
        <v>242.556201680221</v>
      </c>
      <c r="D60" s="5">
        <v>219.667087830047</v>
      </c>
      <c r="E60" s="5">
        <v>262.462194644239</v>
      </c>
      <c r="F60" s="5">
        <v>242.556201680221</v>
      </c>
      <c r="G60" s="5">
        <v>242.556201680221</v>
      </c>
      <c r="H60" s="5">
        <v>-1.55716239377463</v>
      </c>
      <c r="I60" s="5">
        <v>-1.55716239377463</v>
      </c>
      <c r="J60" s="5">
        <v>-1.55716239377463</v>
      </c>
      <c r="K60" s="5">
        <v>-1.55716239377463</v>
      </c>
      <c r="L60" s="5">
        <v>-1.55716239377463</v>
      </c>
      <c r="M60" s="5">
        <v>-1.55716239377463</v>
      </c>
      <c r="N60" s="5">
        <v>0.0</v>
      </c>
      <c r="O60" s="5">
        <v>0.0</v>
      </c>
      <c r="P60" s="5">
        <v>0.0</v>
      </c>
    </row>
    <row r="61">
      <c r="A61" s="5">
        <v>59.0</v>
      </c>
      <c r="B61" s="6">
        <v>45212.0</v>
      </c>
      <c r="C61" s="5">
        <v>242.383531775774</v>
      </c>
      <c r="D61" s="5">
        <v>219.047711922604</v>
      </c>
      <c r="E61" s="5">
        <v>259.510159314755</v>
      </c>
      <c r="F61" s="5">
        <v>242.383531775774</v>
      </c>
      <c r="G61" s="5">
        <v>242.383531775774</v>
      </c>
      <c r="H61" s="5">
        <v>-1.85177539241819</v>
      </c>
      <c r="I61" s="5">
        <v>-1.85177539241819</v>
      </c>
      <c r="J61" s="5">
        <v>-1.85177539241819</v>
      </c>
      <c r="K61" s="5">
        <v>-1.85177539241819</v>
      </c>
      <c r="L61" s="5">
        <v>-1.85177539241819</v>
      </c>
      <c r="M61" s="5">
        <v>-1.85177539241819</v>
      </c>
      <c r="N61" s="5">
        <v>0.0</v>
      </c>
      <c r="O61" s="5">
        <v>0.0</v>
      </c>
      <c r="P61" s="5">
        <v>0.0</v>
      </c>
    </row>
    <row r="62">
      <c r="A62" s="5">
        <v>60.0</v>
      </c>
      <c r="B62" s="6">
        <v>45215.0</v>
      </c>
      <c r="C62" s="5">
        <v>241.865522062433</v>
      </c>
      <c r="D62" s="5">
        <v>219.429696024724</v>
      </c>
      <c r="E62" s="5">
        <v>261.915267702494</v>
      </c>
      <c r="F62" s="5">
        <v>241.865522062433</v>
      </c>
      <c r="G62" s="5">
        <v>241.865522062433</v>
      </c>
      <c r="H62" s="5">
        <v>-1.24594407765139</v>
      </c>
      <c r="I62" s="5">
        <v>-1.24594407765139</v>
      </c>
      <c r="J62" s="5">
        <v>-1.24594407765139</v>
      </c>
      <c r="K62" s="5">
        <v>-1.24594407765139</v>
      </c>
      <c r="L62" s="5">
        <v>-1.24594407765139</v>
      </c>
      <c r="M62" s="5">
        <v>-1.24594407765139</v>
      </c>
      <c r="N62" s="5">
        <v>0.0</v>
      </c>
      <c r="O62" s="5">
        <v>0.0</v>
      </c>
      <c r="P62" s="5">
        <v>0.0</v>
      </c>
    </row>
    <row r="63">
      <c r="A63" s="5">
        <v>61.0</v>
      </c>
      <c r="B63" s="6">
        <v>45216.0</v>
      </c>
      <c r="C63" s="5">
        <v>241.692852157986</v>
      </c>
      <c r="D63" s="5">
        <v>222.01897176982</v>
      </c>
      <c r="E63" s="5">
        <v>266.093027214037</v>
      </c>
      <c r="F63" s="5">
        <v>241.692852157986</v>
      </c>
      <c r="G63" s="5">
        <v>241.692852157986</v>
      </c>
      <c r="H63" s="5">
        <v>1.10844599874813</v>
      </c>
      <c r="I63" s="5">
        <v>1.10844599874813</v>
      </c>
      <c r="J63" s="5">
        <v>1.10844599874813</v>
      </c>
      <c r="K63" s="5">
        <v>1.10844599874813</v>
      </c>
      <c r="L63" s="5">
        <v>1.10844599874813</v>
      </c>
      <c r="M63" s="5">
        <v>1.10844599874813</v>
      </c>
      <c r="N63" s="5">
        <v>0.0</v>
      </c>
      <c r="O63" s="5">
        <v>0.0</v>
      </c>
      <c r="P63" s="5">
        <v>0.0</v>
      </c>
    </row>
    <row r="64">
      <c r="A64" s="5">
        <v>62.0</v>
      </c>
      <c r="B64" s="6">
        <v>45217.0</v>
      </c>
      <c r="C64" s="5">
        <v>241.520182253539</v>
      </c>
      <c r="D64" s="5">
        <v>221.265193407001</v>
      </c>
      <c r="E64" s="5">
        <v>262.952197357117</v>
      </c>
      <c r="F64" s="5">
        <v>241.520182253539</v>
      </c>
      <c r="G64" s="5">
        <v>241.520182253539</v>
      </c>
      <c r="H64" s="5">
        <v>1.03271927993023</v>
      </c>
      <c r="I64" s="5">
        <v>1.03271927993023</v>
      </c>
      <c r="J64" s="5">
        <v>1.03271927993023</v>
      </c>
      <c r="K64" s="5">
        <v>1.03271927993023</v>
      </c>
      <c r="L64" s="5">
        <v>1.03271927993023</v>
      </c>
      <c r="M64" s="5">
        <v>1.03271927993023</v>
      </c>
      <c r="N64" s="5">
        <v>0.0</v>
      </c>
      <c r="O64" s="5">
        <v>0.0</v>
      </c>
      <c r="P64" s="5">
        <v>0.0</v>
      </c>
    </row>
    <row r="65">
      <c r="A65" s="5">
        <v>63.0</v>
      </c>
      <c r="B65" s="6">
        <v>45218.0</v>
      </c>
      <c r="C65" s="5">
        <v>241.347512349092</v>
      </c>
      <c r="D65" s="5">
        <v>218.1853518863</v>
      </c>
      <c r="E65" s="5">
        <v>259.837002473942</v>
      </c>
      <c r="F65" s="5">
        <v>241.347512349092</v>
      </c>
      <c r="G65" s="5">
        <v>241.347512349092</v>
      </c>
      <c r="H65" s="5">
        <v>-1.55716239376827</v>
      </c>
      <c r="I65" s="5">
        <v>-1.55716239376827</v>
      </c>
      <c r="J65" s="5">
        <v>-1.55716239376827</v>
      </c>
      <c r="K65" s="5">
        <v>-1.55716239376827</v>
      </c>
      <c r="L65" s="5">
        <v>-1.55716239376827</v>
      </c>
      <c r="M65" s="5">
        <v>-1.55716239376827</v>
      </c>
      <c r="N65" s="5">
        <v>0.0</v>
      </c>
      <c r="O65" s="5">
        <v>0.0</v>
      </c>
      <c r="P65" s="5">
        <v>0.0</v>
      </c>
    </row>
    <row r="66">
      <c r="A66" s="5">
        <v>64.0</v>
      </c>
      <c r="B66" s="6">
        <v>45219.0</v>
      </c>
      <c r="C66" s="5">
        <v>241.174842444645</v>
      </c>
      <c r="D66" s="5">
        <v>218.02895824996</v>
      </c>
      <c r="E66" s="5">
        <v>261.175399746328</v>
      </c>
      <c r="F66" s="5">
        <v>241.174842444645</v>
      </c>
      <c r="G66" s="5">
        <v>241.174842444645</v>
      </c>
      <c r="H66" s="5">
        <v>-1.85177539241824</v>
      </c>
      <c r="I66" s="5">
        <v>-1.85177539241824</v>
      </c>
      <c r="J66" s="5">
        <v>-1.85177539241824</v>
      </c>
      <c r="K66" s="5">
        <v>-1.85177539241824</v>
      </c>
      <c r="L66" s="5">
        <v>-1.85177539241824</v>
      </c>
      <c r="M66" s="5">
        <v>-1.85177539241824</v>
      </c>
      <c r="N66" s="5">
        <v>0.0</v>
      </c>
      <c r="O66" s="5">
        <v>0.0</v>
      </c>
      <c r="P66" s="5">
        <v>0.0</v>
      </c>
    </row>
    <row r="67">
      <c r="A67" s="5">
        <v>65.0</v>
      </c>
      <c r="B67" s="6">
        <v>45222.0</v>
      </c>
      <c r="C67" s="5">
        <v>240.656832731803</v>
      </c>
      <c r="D67" s="5">
        <v>219.833823693175</v>
      </c>
      <c r="E67" s="5">
        <v>262.142306649557</v>
      </c>
      <c r="F67" s="5">
        <v>240.656832731803</v>
      </c>
      <c r="G67" s="5">
        <v>240.656832731803</v>
      </c>
      <c r="H67" s="5">
        <v>-1.24594407765172</v>
      </c>
      <c r="I67" s="5">
        <v>-1.24594407765172</v>
      </c>
      <c r="J67" s="5">
        <v>-1.24594407765172</v>
      </c>
      <c r="K67" s="5">
        <v>-1.24594407765172</v>
      </c>
      <c r="L67" s="5">
        <v>-1.24594407765172</v>
      </c>
      <c r="M67" s="5">
        <v>-1.24594407765172</v>
      </c>
      <c r="N67" s="5">
        <v>0.0</v>
      </c>
      <c r="O67" s="5">
        <v>0.0</v>
      </c>
      <c r="P67" s="5">
        <v>0.0</v>
      </c>
    </row>
    <row r="68">
      <c r="A68" s="5">
        <v>66.0</v>
      </c>
      <c r="B68" s="6">
        <v>45223.0</v>
      </c>
      <c r="C68" s="5">
        <v>240.484162827522</v>
      </c>
      <c r="D68" s="5">
        <v>221.300523566083</v>
      </c>
      <c r="E68" s="5">
        <v>261.984555063582</v>
      </c>
      <c r="F68" s="5">
        <v>240.484162827522</v>
      </c>
      <c r="G68" s="5">
        <v>240.484162827522</v>
      </c>
      <c r="H68" s="5">
        <v>1.10844599874002</v>
      </c>
      <c r="I68" s="5">
        <v>1.10844599874002</v>
      </c>
      <c r="J68" s="5">
        <v>1.10844599874002</v>
      </c>
      <c r="K68" s="5">
        <v>1.10844599874002</v>
      </c>
      <c r="L68" s="5">
        <v>1.10844599874002</v>
      </c>
      <c r="M68" s="5">
        <v>1.10844599874002</v>
      </c>
      <c r="N68" s="5">
        <v>0.0</v>
      </c>
      <c r="O68" s="5">
        <v>0.0</v>
      </c>
      <c r="P68" s="5">
        <v>0.0</v>
      </c>
    </row>
    <row r="69">
      <c r="A69" s="5">
        <v>67.0</v>
      </c>
      <c r="B69" s="6">
        <v>45224.0</v>
      </c>
      <c r="C69" s="5">
        <v>240.311492923242</v>
      </c>
      <c r="D69" s="5">
        <v>220.988587130031</v>
      </c>
      <c r="E69" s="5">
        <v>261.922844207566</v>
      </c>
      <c r="F69" s="5">
        <v>240.311492923242</v>
      </c>
      <c r="G69" s="5">
        <v>240.311492923242</v>
      </c>
      <c r="H69" s="5">
        <v>1.03271927992775</v>
      </c>
      <c r="I69" s="5">
        <v>1.03271927992775</v>
      </c>
      <c r="J69" s="5">
        <v>1.03271927992775</v>
      </c>
      <c r="K69" s="5">
        <v>1.03271927992775</v>
      </c>
      <c r="L69" s="5">
        <v>1.03271927992775</v>
      </c>
      <c r="M69" s="5">
        <v>1.03271927992775</v>
      </c>
      <c r="N69" s="5">
        <v>0.0</v>
      </c>
      <c r="O69" s="5">
        <v>0.0</v>
      </c>
      <c r="P69" s="5">
        <v>0.0</v>
      </c>
    </row>
    <row r="70">
      <c r="A70" s="5">
        <v>68.0</v>
      </c>
      <c r="B70" s="6">
        <v>45225.0</v>
      </c>
      <c r="C70" s="5">
        <v>240.138823018961</v>
      </c>
      <c r="D70" s="5">
        <v>217.546179237207</v>
      </c>
      <c r="E70" s="5">
        <v>260.674483016817</v>
      </c>
      <c r="F70" s="5">
        <v>240.138823018961</v>
      </c>
      <c r="G70" s="5">
        <v>240.138823018961</v>
      </c>
      <c r="H70" s="5">
        <v>-1.55716239376857</v>
      </c>
      <c r="I70" s="5">
        <v>-1.55716239376857</v>
      </c>
      <c r="J70" s="5">
        <v>-1.55716239376857</v>
      </c>
      <c r="K70" s="5">
        <v>-1.55716239376857</v>
      </c>
      <c r="L70" s="5">
        <v>-1.55716239376857</v>
      </c>
      <c r="M70" s="5">
        <v>-1.55716239376857</v>
      </c>
      <c r="N70" s="5">
        <v>0.0</v>
      </c>
      <c r="O70" s="5">
        <v>0.0</v>
      </c>
      <c r="P70" s="5">
        <v>0.0</v>
      </c>
    </row>
    <row r="71">
      <c r="A71" s="5">
        <v>69.0</v>
      </c>
      <c r="B71" s="6">
        <v>45226.0</v>
      </c>
      <c r="C71" s="5">
        <v>239.96615311468</v>
      </c>
      <c r="D71" s="5">
        <v>216.776553354543</v>
      </c>
      <c r="E71" s="5">
        <v>260.461680768958</v>
      </c>
      <c r="F71" s="5">
        <v>239.96615311468</v>
      </c>
      <c r="G71" s="5">
        <v>239.96615311468</v>
      </c>
      <c r="H71" s="5">
        <v>-1.85177539241569</v>
      </c>
      <c r="I71" s="5">
        <v>-1.85177539241569</v>
      </c>
      <c r="J71" s="5">
        <v>-1.85177539241569</v>
      </c>
      <c r="K71" s="5">
        <v>-1.85177539241569</v>
      </c>
      <c r="L71" s="5">
        <v>-1.85177539241569</v>
      </c>
      <c r="M71" s="5">
        <v>-1.85177539241569</v>
      </c>
      <c r="N71" s="5">
        <v>0.0</v>
      </c>
      <c r="O71" s="5">
        <v>0.0</v>
      </c>
      <c r="P71" s="5">
        <v>0.0</v>
      </c>
    </row>
    <row r="72">
      <c r="A72" s="5">
        <v>70.0</v>
      </c>
      <c r="B72" s="6">
        <v>45229.0</v>
      </c>
      <c r="C72" s="5">
        <v>239.448143401839</v>
      </c>
      <c r="D72" s="5">
        <v>215.966409460194</v>
      </c>
      <c r="E72" s="5">
        <v>259.091106510866</v>
      </c>
      <c r="F72" s="5">
        <v>239.448143401839</v>
      </c>
      <c r="G72" s="5">
        <v>239.448143401839</v>
      </c>
      <c r="H72" s="5">
        <v>-1.24594407765205</v>
      </c>
      <c r="I72" s="5">
        <v>-1.24594407765205</v>
      </c>
      <c r="J72" s="5">
        <v>-1.24594407765205</v>
      </c>
      <c r="K72" s="5">
        <v>-1.24594407765205</v>
      </c>
      <c r="L72" s="5">
        <v>-1.24594407765205</v>
      </c>
      <c r="M72" s="5">
        <v>-1.24594407765205</v>
      </c>
      <c r="N72" s="5">
        <v>0.0</v>
      </c>
      <c r="O72" s="5">
        <v>0.0</v>
      </c>
      <c r="P72" s="5">
        <v>0.0</v>
      </c>
    </row>
    <row r="73">
      <c r="A73" s="5">
        <v>71.0</v>
      </c>
      <c r="B73" s="6">
        <v>45230.0</v>
      </c>
      <c r="C73" s="5">
        <v>239.275473497558</v>
      </c>
      <c r="D73" s="5">
        <v>219.581318152179</v>
      </c>
      <c r="E73" s="5">
        <v>261.311461051459</v>
      </c>
      <c r="F73" s="5">
        <v>239.275473497558</v>
      </c>
      <c r="G73" s="5">
        <v>239.275473497558</v>
      </c>
      <c r="H73" s="5">
        <v>1.10844599874206</v>
      </c>
      <c r="I73" s="5">
        <v>1.10844599874206</v>
      </c>
      <c r="J73" s="5">
        <v>1.10844599874206</v>
      </c>
      <c r="K73" s="5">
        <v>1.10844599874206</v>
      </c>
      <c r="L73" s="5">
        <v>1.10844599874206</v>
      </c>
      <c r="M73" s="5">
        <v>1.10844599874206</v>
      </c>
      <c r="N73" s="5">
        <v>0.0</v>
      </c>
      <c r="O73" s="5">
        <v>0.0</v>
      </c>
      <c r="P73" s="5">
        <v>0.0</v>
      </c>
    </row>
    <row r="74">
      <c r="A74" s="5">
        <v>72.0</v>
      </c>
      <c r="B74" s="6">
        <v>45231.0</v>
      </c>
      <c r="C74" s="5">
        <v>239.102803593277</v>
      </c>
      <c r="D74" s="5">
        <v>218.988622400653</v>
      </c>
      <c r="E74" s="5">
        <v>259.351873464592</v>
      </c>
      <c r="F74" s="5">
        <v>239.102803593277</v>
      </c>
      <c r="G74" s="5">
        <v>239.102803593277</v>
      </c>
      <c r="H74" s="5">
        <v>1.0327192799281</v>
      </c>
      <c r="I74" s="5">
        <v>1.0327192799281</v>
      </c>
      <c r="J74" s="5">
        <v>1.0327192799281</v>
      </c>
      <c r="K74" s="5">
        <v>1.0327192799281</v>
      </c>
      <c r="L74" s="5">
        <v>1.0327192799281</v>
      </c>
      <c r="M74" s="5">
        <v>1.0327192799281</v>
      </c>
      <c r="N74" s="5">
        <v>0.0</v>
      </c>
      <c r="O74" s="5">
        <v>0.0</v>
      </c>
      <c r="P74" s="5">
        <v>0.0</v>
      </c>
    </row>
    <row r="75">
      <c r="A75" s="5">
        <v>73.0</v>
      </c>
      <c r="B75" s="6">
        <v>45232.0</v>
      </c>
      <c r="C75" s="5">
        <v>238.930133688002</v>
      </c>
      <c r="D75" s="5">
        <v>214.360655012011</v>
      </c>
      <c r="E75" s="5">
        <v>257.584438880467</v>
      </c>
      <c r="F75" s="5">
        <v>238.930133688002</v>
      </c>
      <c r="G75" s="5">
        <v>238.930133688002</v>
      </c>
      <c r="H75" s="5">
        <v>-1.55716239377332</v>
      </c>
      <c r="I75" s="5">
        <v>-1.55716239377332</v>
      </c>
      <c r="J75" s="5">
        <v>-1.55716239377332</v>
      </c>
      <c r="K75" s="5">
        <v>-1.55716239377332</v>
      </c>
      <c r="L75" s="5">
        <v>-1.55716239377332</v>
      </c>
      <c r="M75" s="5">
        <v>-1.55716239377332</v>
      </c>
      <c r="N75" s="5">
        <v>0.0</v>
      </c>
      <c r="O75" s="5">
        <v>0.0</v>
      </c>
      <c r="P75" s="5">
        <v>0.0</v>
      </c>
    </row>
    <row r="76">
      <c r="A76" s="5">
        <v>74.0</v>
      </c>
      <c r="B76" s="6">
        <v>45233.0</v>
      </c>
      <c r="C76" s="5">
        <v>238.757463782727</v>
      </c>
      <c r="D76" s="5">
        <v>216.380964191547</v>
      </c>
      <c r="E76" s="5">
        <v>256.735062121884</v>
      </c>
      <c r="F76" s="5">
        <v>238.757463782727</v>
      </c>
      <c r="G76" s="5">
        <v>238.757463782727</v>
      </c>
      <c r="H76" s="5">
        <v>-1.85177539241314</v>
      </c>
      <c r="I76" s="5">
        <v>-1.85177539241314</v>
      </c>
      <c r="J76" s="5">
        <v>-1.85177539241314</v>
      </c>
      <c r="K76" s="5">
        <v>-1.85177539241314</v>
      </c>
      <c r="L76" s="5">
        <v>-1.85177539241314</v>
      </c>
      <c r="M76" s="5">
        <v>-1.85177539241314</v>
      </c>
      <c r="N76" s="5">
        <v>0.0</v>
      </c>
      <c r="O76" s="5">
        <v>0.0</v>
      </c>
      <c r="P76" s="5">
        <v>0.0</v>
      </c>
    </row>
    <row r="77">
      <c r="A77" s="5">
        <v>75.0</v>
      </c>
      <c r="B77" s="6">
        <v>45236.0</v>
      </c>
      <c r="C77" s="5">
        <v>238.239454066902</v>
      </c>
      <c r="D77" s="5">
        <v>215.052184469995</v>
      </c>
      <c r="E77" s="5">
        <v>259.14824120222</v>
      </c>
      <c r="F77" s="5">
        <v>238.239454066902</v>
      </c>
      <c r="G77" s="5">
        <v>238.239454066902</v>
      </c>
      <c r="H77" s="5">
        <v>-1.24594407765156</v>
      </c>
      <c r="I77" s="5">
        <v>-1.24594407765156</v>
      </c>
      <c r="J77" s="5">
        <v>-1.24594407765156</v>
      </c>
      <c r="K77" s="5">
        <v>-1.24594407765156</v>
      </c>
      <c r="L77" s="5">
        <v>-1.24594407765156</v>
      </c>
      <c r="M77" s="5">
        <v>-1.24594407765156</v>
      </c>
      <c r="N77" s="5">
        <v>0.0</v>
      </c>
      <c r="O77" s="5">
        <v>0.0</v>
      </c>
      <c r="P77" s="5">
        <v>0.0</v>
      </c>
    </row>
    <row r="78">
      <c r="A78" s="5">
        <v>76.0</v>
      </c>
      <c r="B78" s="6">
        <v>45237.0</v>
      </c>
      <c r="C78" s="5">
        <v>238.066784161627</v>
      </c>
      <c r="D78" s="5">
        <v>218.405117792322</v>
      </c>
      <c r="E78" s="5">
        <v>260.370101858694</v>
      </c>
      <c r="F78" s="5">
        <v>238.066784161627</v>
      </c>
      <c r="G78" s="5">
        <v>238.066784161627</v>
      </c>
      <c r="H78" s="5">
        <v>1.10844599874377</v>
      </c>
      <c r="I78" s="5">
        <v>1.10844599874377</v>
      </c>
      <c r="J78" s="5">
        <v>1.10844599874377</v>
      </c>
      <c r="K78" s="5">
        <v>1.10844599874377</v>
      </c>
      <c r="L78" s="5">
        <v>1.10844599874377</v>
      </c>
      <c r="M78" s="5">
        <v>1.10844599874377</v>
      </c>
      <c r="N78" s="5">
        <v>0.0</v>
      </c>
      <c r="O78" s="5">
        <v>0.0</v>
      </c>
      <c r="P78" s="5">
        <v>0.0</v>
      </c>
    </row>
    <row r="79">
      <c r="A79" s="5">
        <v>77.0</v>
      </c>
      <c r="B79" s="6">
        <v>45238.0</v>
      </c>
      <c r="C79" s="5">
        <v>237.894114256352</v>
      </c>
      <c r="D79" s="5">
        <v>218.043850098607</v>
      </c>
      <c r="E79" s="5">
        <v>259.965619658494</v>
      </c>
      <c r="F79" s="5">
        <v>237.894114256352</v>
      </c>
      <c r="G79" s="5">
        <v>237.894114256352</v>
      </c>
      <c r="H79" s="5">
        <v>1.03271927992562</v>
      </c>
      <c r="I79" s="5">
        <v>1.03271927992562</v>
      </c>
      <c r="J79" s="5">
        <v>1.03271927992562</v>
      </c>
      <c r="K79" s="5">
        <v>1.03271927992562</v>
      </c>
      <c r="L79" s="5">
        <v>1.03271927992562</v>
      </c>
      <c r="M79" s="5">
        <v>1.03271927992562</v>
      </c>
      <c r="N79" s="5">
        <v>0.0</v>
      </c>
      <c r="O79" s="5">
        <v>0.0</v>
      </c>
      <c r="P79" s="5">
        <v>0.0</v>
      </c>
    </row>
    <row r="80">
      <c r="A80" s="5">
        <v>78.0</v>
      </c>
      <c r="B80" s="6">
        <v>45239.0</v>
      </c>
      <c r="C80" s="5">
        <v>237.721444351077</v>
      </c>
      <c r="D80" s="5">
        <v>215.342067893217</v>
      </c>
      <c r="E80" s="5">
        <v>258.338323166093</v>
      </c>
      <c r="F80" s="5">
        <v>237.721444351077</v>
      </c>
      <c r="G80" s="5">
        <v>237.721444351077</v>
      </c>
      <c r="H80" s="5">
        <v>-1.5571623937625</v>
      </c>
      <c r="I80" s="5">
        <v>-1.5571623937625</v>
      </c>
      <c r="J80" s="5">
        <v>-1.5571623937625</v>
      </c>
      <c r="K80" s="5">
        <v>-1.5571623937625</v>
      </c>
      <c r="L80" s="5">
        <v>-1.5571623937625</v>
      </c>
      <c r="M80" s="5">
        <v>-1.5571623937625</v>
      </c>
      <c r="N80" s="5">
        <v>0.0</v>
      </c>
      <c r="O80" s="5">
        <v>0.0</v>
      </c>
      <c r="P80" s="5">
        <v>0.0</v>
      </c>
    </row>
    <row r="81">
      <c r="A81" s="5">
        <v>79.0</v>
      </c>
      <c r="B81" s="6">
        <v>45240.0</v>
      </c>
      <c r="C81" s="5">
        <v>237.548774445802</v>
      </c>
      <c r="D81" s="5">
        <v>214.909521747635</v>
      </c>
      <c r="E81" s="5">
        <v>255.631389695373</v>
      </c>
      <c r="F81" s="5">
        <v>237.548774445802</v>
      </c>
      <c r="G81" s="5">
        <v>237.548774445802</v>
      </c>
      <c r="H81" s="5">
        <v>-1.85177539241059</v>
      </c>
      <c r="I81" s="5">
        <v>-1.85177539241059</v>
      </c>
      <c r="J81" s="5">
        <v>-1.85177539241059</v>
      </c>
      <c r="K81" s="5">
        <v>-1.85177539241059</v>
      </c>
      <c r="L81" s="5">
        <v>-1.85177539241059</v>
      </c>
      <c r="M81" s="5">
        <v>-1.85177539241059</v>
      </c>
      <c r="N81" s="5">
        <v>0.0</v>
      </c>
      <c r="O81" s="5">
        <v>0.0</v>
      </c>
      <c r="P81" s="5">
        <v>0.0</v>
      </c>
    </row>
    <row r="82">
      <c r="A82" s="5">
        <v>80.0</v>
      </c>
      <c r="B82" s="6">
        <v>45243.0</v>
      </c>
      <c r="C82" s="5">
        <v>237.030764729976</v>
      </c>
      <c r="D82" s="5">
        <v>214.828973588576</v>
      </c>
      <c r="E82" s="5">
        <v>256.98813672387</v>
      </c>
      <c r="F82" s="5">
        <v>237.030764729976</v>
      </c>
      <c r="G82" s="5">
        <v>237.030764729976</v>
      </c>
      <c r="H82" s="5">
        <v>-1.24594407765272</v>
      </c>
      <c r="I82" s="5">
        <v>-1.24594407765272</v>
      </c>
      <c r="J82" s="5">
        <v>-1.24594407765272</v>
      </c>
      <c r="K82" s="5">
        <v>-1.24594407765272</v>
      </c>
      <c r="L82" s="5">
        <v>-1.24594407765272</v>
      </c>
      <c r="M82" s="5">
        <v>-1.24594407765272</v>
      </c>
      <c r="N82" s="5">
        <v>0.0</v>
      </c>
      <c r="O82" s="5">
        <v>0.0</v>
      </c>
      <c r="P82" s="5">
        <v>0.0</v>
      </c>
    </row>
    <row r="83">
      <c r="A83" s="5">
        <v>81.0</v>
      </c>
      <c r="B83" s="6">
        <v>45244.0</v>
      </c>
      <c r="C83" s="5">
        <v>236.858094822984</v>
      </c>
      <c r="D83" s="5">
        <v>216.303324629027</v>
      </c>
      <c r="E83" s="5">
        <v>259.308678771623</v>
      </c>
      <c r="F83" s="5">
        <v>236.858094822984</v>
      </c>
      <c r="G83" s="5">
        <v>236.858094822984</v>
      </c>
      <c r="H83" s="5">
        <v>1.10844599874547</v>
      </c>
      <c r="I83" s="5">
        <v>1.10844599874547</v>
      </c>
      <c r="J83" s="5">
        <v>1.10844599874547</v>
      </c>
      <c r="K83" s="5">
        <v>1.10844599874547</v>
      </c>
      <c r="L83" s="5">
        <v>1.10844599874547</v>
      </c>
      <c r="M83" s="5">
        <v>1.10844599874547</v>
      </c>
      <c r="N83" s="5">
        <v>0.0</v>
      </c>
      <c r="O83" s="5">
        <v>0.0</v>
      </c>
      <c r="P83" s="5">
        <v>0.0</v>
      </c>
    </row>
    <row r="84">
      <c r="A84" s="5">
        <v>82.0</v>
      </c>
      <c r="B84" s="6">
        <v>45245.0</v>
      </c>
      <c r="C84" s="5">
        <v>236.685424915991</v>
      </c>
      <c r="D84" s="5">
        <v>215.453801876175</v>
      </c>
      <c r="E84" s="5">
        <v>257.424444613159</v>
      </c>
      <c r="F84" s="5">
        <v>236.685424915991</v>
      </c>
      <c r="G84" s="5">
        <v>236.685424915991</v>
      </c>
      <c r="H84" s="5">
        <v>1.03271927993219</v>
      </c>
      <c r="I84" s="5">
        <v>1.03271927993219</v>
      </c>
      <c r="J84" s="5">
        <v>1.03271927993219</v>
      </c>
      <c r="K84" s="5">
        <v>1.03271927993219</v>
      </c>
      <c r="L84" s="5">
        <v>1.03271927993219</v>
      </c>
      <c r="M84" s="5">
        <v>1.03271927993219</v>
      </c>
      <c r="N84" s="5">
        <v>0.0</v>
      </c>
      <c r="O84" s="5">
        <v>0.0</v>
      </c>
      <c r="P84" s="5">
        <v>0.0</v>
      </c>
    </row>
    <row r="85">
      <c r="A85" s="5">
        <v>83.0</v>
      </c>
      <c r="B85" s="6">
        <v>45246.0</v>
      </c>
      <c r="C85" s="5">
        <v>236.512755008998</v>
      </c>
      <c r="D85" s="5">
        <v>213.512455156734</v>
      </c>
      <c r="E85" s="5">
        <v>256.870726763626</v>
      </c>
      <c r="F85" s="5">
        <v>236.512755008998</v>
      </c>
      <c r="G85" s="5">
        <v>236.512755008998</v>
      </c>
      <c r="H85" s="5">
        <v>-1.55716239376503</v>
      </c>
      <c r="I85" s="5">
        <v>-1.55716239376503</v>
      </c>
      <c r="J85" s="5">
        <v>-1.55716239376503</v>
      </c>
      <c r="K85" s="5">
        <v>-1.55716239376503</v>
      </c>
      <c r="L85" s="5">
        <v>-1.55716239376503</v>
      </c>
      <c r="M85" s="5">
        <v>-1.55716239376503</v>
      </c>
      <c r="N85" s="5">
        <v>0.0</v>
      </c>
      <c r="O85" s="5">
        <v>0.0</v>
      </c>
      <c r="P85" s="5">
        <v>0.0</v>
      </c>
    </row>
    <row r="86">
      <c r="A86" s="5">
        <v>84.0</v>
      </c>
      <c r="B86" s="6">
        <v>45247.0</v>
      </c>
      <c r="C86" s="5">
        <v>236.340085102006</v>
      </c>
      <c r="D86" s="5">
        <v>213.262696454918</v>
      </c>
      <c r="E86" s="5">
        <v>255.950054841861</v>
      </c>
      <c r="F86" s="5">
        <v>236.340085102006</v>
      </c>
      <c r="G86" s="5">
        <v>236.340085102006</v>
      </c>
      <c r="H86" s="5">
        <v>-1.85177539241064</v>
      </c>
      <c r="I86" s="5">
        <v>-1.85177539241064</v>
      </c>
      <c r="J86" s="5">
        <v>-1.85177539241064</v>
      </c>
      <c r="K86" s="5">
        <v>-1.85177539241064</v>
      </c>
      <c r="L86" s="5">
        <v>-1.85177539241064</v>
      </c>
      <c r="M86" s="5">
        <v>-1.85177539241064</v>
      </c>
      <c r="N86" s="5">
        <v>0.0</v>
      </c>
      <c r="O86" s="5">
        <v>0.0</v>
      </c>
      <c r="P86" s="5">
        <v>0.0</v>
      </c>
    </row>
    <row r="87">
      <c r="A87" s="5">
        <v>85.0</v>
      </c>
      <c r="B87" s="6">
        <v>45250.0</v>
      </c>
      <c r="C87" s="5">
        <v>235.822075381027</v>
      </c>
      <c r="D87" s="5">
        <v>214.061207383183</v>
      </c>
      <c r="E87" s="5">
        <v>256.311912639088</v>
      </c>
      <c r="F87" s="5">
        <v>235.822075381027</v>
      </c>
      <c r="G87" s="5">
        <v>235.822075381027</v>
      </c>
      <c r="H87" s="5">
        <v>-1.24594407765143</v>
      </c>
      <c r="I87" s="5">
        <v>-1.24594407765143</v>
      </c>
      <c r="J87" s="5">
        <v>-1.24594407765143</v>
      </c>
      <c r="K87" s="5">
        <v>-1.24594407765143</v>
      </c>
      <c r="L87" s="5">
        <v>-1.24594407765143</v>
      </c>
      <c r="M87" s="5">
        <v>-1.24594407765143</v>
      </c>
      <c r="N87" s="5">
        <v>0.0</v>
      </c>
      <c r="O87" s="5">
        <v>0.0</v>
      </c>
      <c r="P87" s="5">
        <v>0.0</v>
      </c>
    </row>
    <row r="88">
      <c r="A88" s="5">
        <v>86.0</v>
      </c>
      <c r="B88" s="6">
        <v>45251.0</v>
      </c>
      <c r="C88" s="5">
        <v>235.649405474035</v>
      </c>
      <c r="D88" s="5">
        <v>213.841397884648</v>
      </c>
      <c r="E88" s="5">
        <v>257.593989942051</v>
      </c>
      <c r="F88" s="5">
        <v>235.649405474035</v>
      </c>
      <c r="G88" s="5">
        <v>235.649405474035</v>
      </c>
      <c r="H88" s="5">
        <v>1.10844599874718</v>
      </c>
      <c r="I88" s="5">
        <v>1.10844599874718</v>
      </c>
      <c r="J88" s="5">
        <v>1.10844599874718</v>
      </c>
      <c r="K88" s="5">
        <v>1.10844599874718</v>
      </c>
      <c r="L88" s="5">
        <v>1.10844599874718</v>
      </c>
      <c r="M88" s="5">
        <v>1.10844599874718</v>
      </c>
      <c r="N88" s="5">
        <v>0.0</v>
      </c>
      <c r="O88" s="5">
        <v>0.0</v>
      </c>
      <c r="P88" s="5">
        <v>0.0</v>
      </c>
    </row>
    <row r="89">
      <c r="A89" s="5">
        <v>87.0</v>
      </c>
      <c r="B89" s="6">
        <v>45252.0</v>
      </c>
      <c r="C89" s="5">
        <v>235.476735567042</v>
      </c>
      <c r="D89" s="5">
        <v>214.696579696343</v>
      </c>
      <c r="E89" s="5">
        <v>256.319784197865</v>
      </c>
      <c r="F89" s="5">
        <v>235.476735567042</v>
      </c>
      <c r="G89" s="5">
        <v>235.476735567042</v>
      </c>
      <c r="H89" s="5">
        <v>1.03271927993113</v>
      </c>
      <c r="I89" s="5">
        <v>1.03271927993113</v>
      </c>
      <c r="J89" s="5">
        <v>1.03271927993113</v>
      </c>
      <c r="K89" s="5">
        <v>1.03271927993113</v>
      </c>
      <c r="L89" s="5">
        <v>1.03271927993113</v>
      </c>
      <c r="M89" s="5">
        <v>1.03271927993113</v>
      </c>
      <c r="N89" s="5">
        <v>0.0</v>
      </c>
      <c r="O89" s="5">
        <v>0.0</v>
      </c>
      <c r="P89" s="5">
        <v>0.0</v>
      </c>
    </row>
    <row r="90">
      <c r="A90" s="5">
        <v>88.0</v>
      </c>
      <c r="B90" s="6">
        <v>45254.0</v>
      </c>
      <c r="C90" s="5">
        <v>235.131395753056</v>
      </c>
      <c r="D90" s="5">
        <v>213.017279784878</v>
      </c>
      <c r="E90" s="5">
        <v>254.741494391764</v>
      </c>
      <c r="F90" s="5">
        <v>235.131395753056</v>
      </c>
      <c r="G90" s="5">
        <v>235.131395753056</v>
      </c>
      <c r="H90" s="5">
        <v>-1.85177539240549</v>
      </c>
      <c r="I90" s="5">
        <v>-1.85177539240549</v>
      </c>
      <c r="J90" s="5">
        <v>-1.85177539240549</v>
      </c>
      <c r="K90" s="5">
        <v>-1.85177539240549</v>
      </c>
      <c r="L90" s="5">
        <v>-1.85177539240549</v>
      </c>
      <c r="M90" s="5">
        <v>-1.85177539240549</v>
      </c>
      <c r="N90" s="5">
        <v>0.0</v>
      </c>
      <c r="O90" s="5">
        <v>0.0</v>
      </c>
      <c r="P90" s="5">
        <v>0.0</v>
      </c>
    </row>
    <row r="91">
      <c r="A91" s="5">
        <v>89.0</v>
      </c>
      <c r="B91" s="6">
        <v>45257.0</v>
      </c>
      <c r="C91" s="5">
        <v>234.613386038467</v>
      </c>
      <c r="D91" s="5">
        <v>211.909885023056</v>
      </c>
      <c r="E91" s="5">
        <v>253.892952949639</v>
      </c>
      <c r="F91" s="5">
        <v>234.613386038467</v>
      </c>
      <c r="G91" s="5">
        <v>234.613386038467</v>
      </c>
      <c r="H91" s="5">
        <v>-1.24594407765176</v>
      </c>
      <c r="I91" s="5">
        <v>-1.24594407765176</v>
      </c>
      <c r="J91" s="5">
        <v>-1.24594407765176</v>
      </c>
      <c r="K91" s="5">
        <v>-1.24594407765176</v>
      </c>
      <c r="L91" s="5">
        <v>-1.24594407765176</v>
      </c>
      <c r="M91" s="5">
        <v>-1.24594407765176</v>
      </c>
      <c r="N91" s="5">
        <v>0.0</v>
      </c>
      <c r="O91" s="5">
        <v>0.0</v>
      </c>
      <c r="P91" s="5">
        <v>0.0</v>
      </c>
    </row>
    <row r="92">
      <c r="A92" s="5">
        <v>90.0</v>
      </c>
      <c r="B92" s="6">
        <v>45258.0</v>
      </c>
      <c r="C92" s="5">
        <v>234.440716133604</v>
      </c>
      <c r="D92" s="5">
        <v>215.732539214785</v>
      </c>
      <c r="E92" s="5">
        <v>258.424174001726</v>
      </c>
      <c r="F92" s="5">
        <v>234.440716133604</v>
      </c>
      <c r="G92" s="5">
        <v>234.440716133604</v>
      </c>
      <c r="H92" s="5">
        <v>1.10844599874921</v>
      </c>
      <c r="I92" s="5">
        <v>1.10844599874921</v>
      </c>
      <c r="J92" s="5">
        <v>1.10844599874921</v>
      </c>
      <c r="K92" s="5">
        <v>1.10844599874921</v>
      </c>
      <c r="L92" s="5">
        <v>1.10844599874921</v>
      </c>
      <c r="M92" s="5">
        <v>1.10844599874921</v>
      </c>
      <c r="N92" s="5">
        <v>0.0</v>
      </c>
      <c r="O92" s="5">
        <v>0.0</v>
      </c>
      <c r="P92" s="5">
        <v>0.0</v>
      </c>
    </row>
    <row r="93">
      <c r="A93" s="5">
        <v>91.0</v>
      </c>
      <c r="B93" s="6">
        <v>45259.0</v>
      </c>
      <c r="C93" s="5">
        <v>234.268046228741</v>
      </c>
      <c r="D93" s="5">
        <v>213.26242313773</v>
      </c>
      <c r="E93" s="5">
        <v>257.059225645782</v>
      </c>
      <c r="F93" s="5">
        <v>234.268046228741</v>
      </c>
      <c r="G93" s="5">
        <v>234.268046228741</v>
      </c>
      <c r="H93" s="5">
        <v>1.03271927993007</v>
      </c>
      <c r="I93" s="5">
        <v>1.03271927993007</v>
      </c>
      <c r="J93" s="5">
        <v>1.03271927993007</v>
      </c>
      <c r="K93" s="5">
        <v>1.03271927993007</v>
      </c>
      <c r="L93" s="5">
        <v>1.03271927993007</v>
      </c>
      <c r="M93" s="5">
        <v>1.03271927993007</v>
      </c>
      <c r="N93" s="5">
        <v>0.0</v>
      </c>
      <c r="O93" s="5">
        <v>0.0</v>
      </c>
      <c r="P93" s="5">
        <v>0.0</v>
      </c>
    </row>
    <row r="94">
      <c r="A94" s="5">
        <v>92.0</v>
      </c>
      <c r="B94" s="6">
        <v>45260.0</v>
      </c>
      <c r="C94" s="5">
        <v>234.095376323878</v>
      </c>
      <c r="D94" s="5">
        <v>212.487538643601</v>
      </c>
      <c r="E94" s="5">
        <v>253.276653820913</v>
      </c>
      <c r="F94" s="5">
        <v>234.095376323878</v>
      </c>
      <c r="G94" s="5">
        <v>234.095376323878</v>
      </c>
      <c r="H94" s="5">
        <v>-1.55716239376562</v>
      </c>
      <c r="I94" s="5">
        <v>-1.55716239376562</v>
      </c>
      <c r="J94" s="5">
        <v>-1.55716239376562</v>
      </c>
      <c r="K94" s="5">
        <v>-1.55716239376562</v>
      </c>
      <c r="L94" s="5">
        <v>-1.55716239376562</v>
      </c>
      <c r="M94" s="5">
        <v>-1.55716239376562</v>
      </c>
      <c r="N94" s="5">
        <v>0.0</v>
      </c>
      <c r="O94" s="5">
        <v>0.0</v>
      </c>
      <c r="P94" s="5">
        <v>0.0</v>
      </c>
    </row>
    <row r="95">
      <c r="A95" s="5">
        <v>93.0</v>
      </c>
      <c r="B95" s="6">
        <v>45261.0</v>
      </c>
      <c r="C95" s="5">
        <v>233.922706419015</v>
      </c>
      <c r="D95" s="5">
        <v>212.722173526816</v>
      </c>
      <c r="E95" s="5">
        <v>252.989741850396</v>
      </c>
      <c r="F95" s="5">
        <v>233.922706419015</v>
      </c>
      <c r="G95" s="5">
        <v>233.922706419015</v>
      </c>
      <c r="H95" s="5">
        <v>-1.85177539241632</v>
      </c>
      <c r="I95" s="5">
        <v>-1.85177539241632</v>
      </c>
      <c r="J95" s="5">
        <v>-1.85177539241632</v>
      </c>
      <c r="K95" s="5">
        <v>-1.85177539241632</v>
      </c>
      <c r="L95" s="5">
        <v>-1.85177539241632</v>
      </c>
      <c r="M95" s="5">
        <v>-1.85177539241632</v>
      </c>
      <c r="N95" s="5">
        <v>0.0</v>
      </c>
      <c r="O95" s="5">
        <v>0.0</v>
      </c>
      <c r="P95" s="5">
        <v>0.0</v>
      </c>
    </row>
    <row r="96">
      <c r="A96" s="5">
        <v>94.0</v>
      </c>
      <c r="B96" s="6">
        <v>45264.0</v>
      </c>
      <c r="C96" s="5">
        <v>233.404696704426</v>
      </c>
      <c r="D96" s="5">
        <v>211.582371166965</v>
      </c>
      <c r="E96" s="5">
        <v>254.110510391989</v>
      </c>
      <c r="F96" s="5">
        <v>233.404696704426</v>
      </c>
      <c r="G96" s="5">
        <v>233.404696704426</v>
      </c>
      <c r="H96" s="5">
        <v>-1.24594407765127</v>
      </c>
      <c r="I96" s="5">
        <v>-1.24594407765127</v>
      </c>
      <c r="J96" s="5">
        <v>-1.24594407765127</v>
      </c>
      <c r="K96" s="5">
        <v>-1.24594407765127</v>
      </c>
      <c r="L96" s="5">
        <v>-1.24594407765127</v>
      </c>
      <c r="M96" s="5">
        <v>-1.24594407765127</v>
      </c>
      <c r="N96" s="5">
        <v>0.0</v>
      </c>
      <c r="O96" s="5">
        <v>0.0</v>
      </c>
      <c r="P96" s="5">
        <v>0.0</v>
      </c>
    </row>
    <row r="97">
      <c r="A97" s="5">
        <v>95.0</v>
      </c>
      <c r="B97" s="6">
        <v>45265.0</v>
      </c>
      <c r="C97" s="5">
        <v>233.232026799563</v>
      </c>
      <c r="D97" s="5">
        <v>212.868940113433</v>
      </c>
      <c r="E97" s="5">
        <v>255.443615282906</v>
      </c>
      <c r="F97" s="5">
        <v>233.232026799563</v>
      </c>
      <c r="G97" s="5">
        <v>233.232026799563</v>
      </c>
      <c r="H97" s="5">
        <v>1.10844599875059</v>
      </c>
      <c r="I97" s="5">
        <v>1.10844599875059</v>
      </c>
      <c r="J97" s="5">
        <v>1.10844599875059</v>
      </c>
      <c r="K97" s="5">
        <v>1.10844599875059</v>
      </c>
      <c r="L97" s="5">
        <v>1.10844599875059</v>
      </c>
      <c r="M97" s="5">
        <v>1.10844599875059</v>
      </c>
      <c r="N97" s="5">
        <v>0.0</v>
      </c>
      <c r="O97" s="5">
        <v>0.0</v>
      </c>
      <c r="P97" s="5">
        <v>0.0</v>
      </c>
    </row>
    <row r="98">
      <c r="A98" s="5">
        <v>96.0</v>
      </c>
      <c r="B98" s="6">
        <v>45266.0</v>
      </c>
      <c r="C98" s="5">
        <v>233.0593568947</v>
      </c>
      <c r="D98" s="5">
        <v>213.096650990213</v>
      </c>
      <c r="E98" s="5">
        <v>256.545812479551</v>
      </c>
      <c r="F98" s="5">
        <v>233.0593568947</v>
      </c>
      <c r="G98" s="5">
        <v>233.0593568947</v>
      </c>
      <c r="H98" s="5">
        <v>1.03271927993664</v>
      </c>
      <c r="I98" s="5">
        <v>1.03271927993664</v>
      </c>
      <c r="J98" s="5">
        <v>1.03271927993664</v>
      </c>
      <c r="K98" s="5">
        <v>1.03271927993664</v>
      </c>
      <c r="L98" s="5">
        <v>1.03271927993664</v>
      </c>
      <c r="M98" s="5">
        <v>1.03271927993664</v>
      </c>
      <c r="N98" s="5">
        <v>0.0</v>
      </c>
      <c r="O98" s="5">
        <v>0.0</v>
      </c>
      <c r="P98" s="5">
        <v>0.0</v>
      </c>
    </row>
    <row r="99">
      <c r="A99" s="5">
        <v>97.0</v>
      </c>
      <c r="B99" s="6">
        <v>45267.0</v>
      </c>
      <c r="C99" s="5">
        <v>232.847672450488</v>
      </c>
      <c r="D99" s="5">
        <v>209.958585277409</v>
      </c>
      <c r="E99" s="5">
        <v>252.998331158516</v>
      </c>
      <c r="F99" s="5">
        <v>232.847672450488</v>
      </c>
      <c r="G99" s="5">
        <v>232.847672450488</v>
      </c>
      <c r="H99" s="5">
        <v>-1.55716239377038</v>
      </c>
      <c r="I99" s="5">
        <v>-1.55716239377038</v>
      </c>
      <c r="J99" s="5">
        <v>-1.55716239377038</v>
      </c>
      <c r="K99" s="5">
        <v>-1.55716239377038</v>
      </c>
      <c r="L99" s="5">
        <v>-1.55716239377038</v>
      </c>
      <c r="M99" s="5">
        <v>-1.55716239377038</v>
      </c>
      <c r="N99" s="5">
        <v>0.0</v>
      </c>
      <c r="O99" s="5">
        <v>0.0</v>
      </c>
      <c r="P99" s="5">
        <v>0.0</v>
      </c>
    </row>
    <row r="100">
      <c r="A100" s="5">
        <v>98.0</v>
      </c>
      <c r="B100" s="6">
        <v>45268.0</v>
      </c>
      <c r="C100" s="5">
        <v>232.635988006276</v>
      </c>
      <c r="D100" s="5">
        <v>209.306737726195</v>
      </c>
      <c r="E100" s="5">
        <v>251.839226816814</v>
      </c>
      <c r="F100" s="5">
        <v>232.635988006276</v>
      </c>
      <c r="G100" s="5">
        <v>232.635988006276</v>
      </c>
      <c r="H100" s="5">
        <v>-1.85177539241377</v>
      </c>
      <c r="I100" s="5">
        <v>-1.85177539241377</v>
      </c>
      <c r="J100" s="5">
        <v>-1.85177539241377</v>
      </c>
      <c r="K100" s="5">
        <v>-1.85177539241377</v>
      </c>
      <c r="L100" s="5">
        <v>-1.85177539241377</v>
      </c>
      <c r="M100" s="5">
        <v>-1.85177539241377</v>
      </c>
      <c r="N100" s="5">
        <v>0.0</v>
      </c>
      <c r="O100" s="5">
        <v>0.0</v>
      </c>
      <c r="P100" s="5">
        <v>0.0</v>
      </c>
    </row>
    <row r="101">
      <c r="A101" s="5">
        <v>99.0</v>
      </c>
      <c r="B101" s="6">
        <v>45271.0</v>
      </c>
      <c r="C101" s="5">
        <v>232.00093467364</v>
      </c>
      <c r="D101" s="5">
        <v>209.328030901303</v>
      </c>
      <c r="E101" s="5">
        <v>252.173753709538</v>
      </c>
      <c r="F101" s="5">
        <v>232.00093467364</v>
      </c>
      <c r="G101" s="5">
        <v>232.00093467364</v>
      </c>
      <c r="H101" s="5">
        <v>-1.24594407765077</v>
      </c>
      <c r="I101" s="5">
        <v>-1.24594407765077</v>
      </c>
      <c r="J101" s="5">
        <v>-1.24594407765077</v>
      </c>
      <c r="K101" s="5">
        <v>-1.24594407765077</v>
      </c>
      <c r="L101" s="5">
        <v>-1.24594407765077</v>
      </c>
      <c r="M101" s="5">
        <v>-1.24594407765077</v>
      </c>
      <c r="N101" s="5">
        <v>0.0</v>
      </c>
      <c r="O101" s="5">
        <v>0.0</v>
      </c>
      <c r="P101" s="5">
        <v>0.0</v>
      </c>
    </row>
    <row r="102">
      <c r="A102" s="5">
        <v>100.0</v>
      </c>
      <c r="B102" s="6">
        <v>45272.0</v>
      </c>
      <c r="C102" s="5">
        <v>231.789250229428</v>
      </c>
      <c r="D102" s="5">
        <v>210.916140526046</v>
      </c>
      <c r="E102" s="5">
        <v>252.469894403314</v>
      </c>
      <c r="F102" s="5">
        <v>231.789250229428</v>
      </c>
      <c r="G102" s="5">
        <v>231.789250229428</v>
      </c>
      <c r="H102" s="5">
        <v>1.10844599874282</v>
      </c>
      <c r="I102" s="5">
        <v>1.10844599874282</v>
      </c>
      <c r="J102" s="5">
        <v>1.10844599874282</v>
      </c>
      <c r="K102" s="5">
        <v>1.10844599874282</v>
      </c>
      <c r="L102" s="5">
        <v>1.10844599874282</v>
      </c>
      <c r="M102" s="5">
        <v>1.10844599874282</v>
      </c>
      <c r="N102" s="5">
        <v>0.0</v>
      </c>
      <c r="O102" s="5">
        <v>0.0</v>
      </c>
      <c r="P102" s="5">
        <v>0.0</v>
      </c>
    </row>
    <row r="103">
      <c r="A103" s="5">
        <v>101.0</v>
      </c>
      <c r="B103" s="6">
        <v>45273.0</v>
      </c>
      <c r="C103" s="5">
        <v>231.577565785216</v>
      </c>
      <c r="D103" s="5">
        <v>211.492095425299</v>
      </c>
      <c r="E103" s="5">
        <v>254.306600000872</v>
      </c>
      <c r="F103" s="5">
        <v>231.577565785216</v>
      </c>
      <c r="G103" s="5">
        <v>231.577565785216</v>
      </c>
      <c r="H103" s="5">
        <v>1.03271927993558</v>
      </c>
      <c r="I103" s="5">
        <v>1.03271927993558</v>
      </c>
      <c r="J103" s="5">
        <v>1.03271927993558</v>
      </c>
      <c r="K103" s="5">
        <v>1.03271927993558</v>
      </c>
      <c r="L103" s="5">
        <v>1.03271927993558</v>
      </c>
      <c r="M103" s="5">
        <v>1.03271927993558</v>
      </c>
      <c r="N103" s="5">
        <v>0.0</v>
      </c>
      <c r="O103" s="5">
        <v>0.0</v>
      </c>
      <c r="P103" s="5">
        <v>0.0</v>
      </c>
    </row>
    <row r="104">
      <c r="A104" s="5">
        <v>102.0</v>
      </c>
      <c r="B104" s="6">
        <v>45274.0</v>
      </c>
      <c r="C104" s="5">
        <v>231.365881341004</v>
      </c>
      <c r="D104" s="5">
        <v>207.909104915814</v>
      </c>
      <c r="E104" s="5">
        <v>250.630640817876</v>
      </c>
      <c r="F104" s="5">
        <v>231.365881341004</v>
      </c>
      <c r="G104" s="5">
        <v>231.365881341004</v>
      </c>
      <c r="H104" s="5">
        <v>-1.55716239377067</v>
      </c>
      <c r="I104" s="5">
        <v>-1.55716239377067</v>
      </c>
      <c r="J104" s="5">
        <v>-1.55716239377067</v>
      </c>
      <c r="K104" s="5">
        <v>-1.55716239377067</v>
      </c>
      <c r="L104" s="5">
        <v>-1.55716239377067</v>
      </c>
      <c r="M104" s="5">
        <v>-1.55716239377067</v>
      </c>
      <c r="N104" s="5">
        <v>0.0</v>
      </c>
      <c r="O104" s="5">
        <v>0.0</v>
      </c>
      <c r="P104" s="5">
        <v>0.0</v>
      </c>
    </row>
    <row r="105">
      <c r="A105" s="5">
        <v>103.0</v>
      </c>
      <c r="B105" s="6">
        <v>45275.0</v>
      </c>
      <c r="C105" s="5">
        <v>231.154196896792</v>
      </c>
      <c r="D105" s="5">
        <v>207.937756415855</v>
      </c>
      <c r="E105" s="5">
        <v>249.163833483652</v>
      </c>
      <c r="F105" s="5">
        <v>231.154196896792</v>
      </c>
      <c r="G105" s="5">
        <v>231.154196896792</v>
      </c>
      <c r="H105" s="5">
        <v>-1.85177539241382</v>
      </c>
      <c r="I105" s="5">
        <v>-1.85177539241382</v>
      </c>
      <c r="J105" s="5">
        <v>-1.85177539241382</v>
      </c>
      <c r="K105" s="5">
        <v>-1.85177539241382</v>
      </c>
      <c r="L105" s="5">
        <v>-1.85177539241382</v>
      </c>
      <c r="M105" s="5">
        <v>-1.85177539241382</v>
      </c>
      <c r="N105" s="5">
        <v>0.0</v>
      </c>
      <c r="O105" s="5">
        <v>0.0</v>
      </c>
      <c r="P105" s="5">
        <v>0.0</v>
      </c>
    </row>
    <row r="106">
      <c r="A106" s="5">
        <v>104.0</v>
      </c>
      <c r="B106" s="6">
        <v>45278.0</v>
      </c>
      <c r="C106" s="5">
        <v>229.95889761534</v>
      </c>
      <c r="D106" s="5">
        <v>206.884512676399</v>
      </c>
      <c r="E106" s="5">
        <v>249.663151232607</v>
      </c>
      <c r="F106" s="5">
        <v>229.95889761534</v>
      </c>
      <c r="G106" s="5">
        <v>229.95889761534</v>
      </c>
      <c r="H106" s="5">
        <v>-1.24594407765193</v>
      </c>
      <c r="I106" s="5">
        <v>-1.24594407765193</v>
      </c>
      <c r="J106" s="5">
        <v>-1.24594407765193</v>
      </c>
      <c r="K106" s="5">
        <v>-1.24594407765193</v>
      </c>
      <c r="L106" s="5">
        <v>-1.24594407765193</v>
      </c>
      <c r="M106" s="5">
        <v>-1.24594407765193</v>
      </c>
      <c r="N106" s="5">
        <v>0.0</v>
      </c>
      <c r="O106" s="5">
        <v>0.0</v>
      </c>
      <c r="P106" s="5">
        <v>0.0</v>
      </c>
    </row>
    <row r="107">
      <c r="A107" s="5">
        <v>105.0</v>
      </c>
      <c r="B107" s="6">
        <v>45279.0</v>
      </c>
      <c r="C107" s="5">
        <v>229.560464521523</v>
      </c>
      <c r="D107" s="5">
        <v>208.771926399545</v>
      </c>
      <c r="E107" s="5">
        <v>252.372025299706</v>
      </c>
      <c r="F107" s="5">
        <v>229.560464521523</v>
      </c>
      <c r="G107" s="5">
        <v>229.560464521523</v>
      </c>
      <c r="H107" s="5">
        <v>1.10844599874419</v>
      </c>
      <c r="I107" s="5">
        <v>1.10844599874419</v>
      </c>
      <c r="J107" s="5">
        <v>1.10844599874419</v>
      </c>
      <c r="K107" s="5">
        <v>1.10844599874419</v>
      </c>
      <c r="L107" s="5">
        <v>1.10844599874419</v>
      </c>
      <c r="M107" s="5">
        <v>1.10844599874419</v>
      </c>
      <c r="N107" s="5">
        <v>0.0</v>
      </c>
      <c r="O107" s="5">
        <v>0.0</v>
      </c>
      <c r="P107" s="5">
        <v>0.0</v>
      </c>
    </row>
    <row r="108">
      <c r="A108" s="5">
        <v>106.0</v>
      </c>
      <c r="B108" s="6">
        <v>45280.0</v>
      </c>
      <c r="C108" s="5">
        <v>229.162031427706</v>
      </c>
      <c r="D108" s="5">
        <v>208.47123833377</v>
      </c>
      <c r="E108" s="5">
        <v>250.376350582352</v>
      </c>
      <c r="F108" s="5">
        <v>229.162031427706</v>
      </c>
      <c r="G108" s="5">
        <v>229.162031427706</v>
      </c>
      <c r="H108" s="5">
        <v>1.03271927993309</v>
      </c>
      <c r="I108" s="5">
        <v>1.03271927993309</v>
      </c>
      <c r="J108" s="5">
        <v>1.03271927993309</v>
      </c>
      <c r="K108" s="5">
        <v>1.03271927993309</v>
      </c>
      <c r="L108" s="5">
        <v>1.03271927993309</v>
      </c>
      <c r="M108" s="5">
        <v>1.03271927993309</v>
      </c>
      <c r="N108" s="5">
        <v>0.0</v>
      </c>
      <c r="O108" s="5">
        <v>0.0</v>
      </c>
      <c r="P108" s="5">
        <v>0.0</v>
      </c>
    </row>
    <row r="109">
      <c r="A109" s="5">
        <v>107.0</v>
      </c>
      <c r="B109" s="6">
        <v>45281.0</v>
      </c>
      <c r="C109" s="5">
        <v>228.763598333888</v>
      </c>
      <c r="D109" s="5">
        <v>205.677502151788</v>
      </c>
      <c r="E109" s="5">
        <v>247.66208681893</v>
      </c>
      <c r="F109" s="5">
        <v>228.763598333888</v>
      </c>
      <c r="G109" s="5">
        <v>228.763598333888</v>
      </c>
      <c r="H109" s="5">
        <v>-1.5571623937732</v>
      </c>
      <c r="I109" s="5">
        <v>-1.5571623937732</v>
      </c>
      <c r="J109" s="5">
        <v>-1.5571623937732</v>
      </c>
      <c r="K109" s="5">
        <v>-1.5571623937732</v>
      </c>
      <c r="L109" s="5">
        <v>-1.5571623937732</v>
      </c>
      <c r="M109" s="5">
        <v>-1.5571623937732</v>
      </c>
      <c r="N109" s="5">
        <v>0.0</v>
      </c>
      <c r="O109" s="5">
        <v>0.0</v>
      </c>
      <c r="P109" s="5">
        <v>0.0</v>
      </c>
    </row>
    <row r="110">
      <c r="A110" s="5">
        <v>108.0</v>
      </c>
      <c r="B110" s="6">
        <v>45282.0</v>
      </c>
      <c r="C110" s="5">
        <v>228.365165240071</v>
      </c>
      <c r="D110" s="5">
        <v>205.028054766293</v>
      </c>
      <c r="E110" s="5">
        <v>248.772134046302</v>
      </c>
      <c r="F110" s="5">
        <v>228.365165240071</v>
      </c>
      <c r="G110" s="5">
        <v>228.365165240071</v>
      </c>
      <c r="H110" s="5">
        <v>-1.85177539241387</v>
      </c>
      <c r="I110" s="5">
        <v>-1.85177539241387</v>
      </c>
      <c r="J110" s="5">
        <v>-1.85177539241387</v>
      </c>
      <c r="K110" s="5">
        <v>-1.85177539241387</v>
      </c>
      <c r="L110" s="5">
        <v>-1.85177539241387</v>
      </c>
      <c r="M110" s="5">
        <v>-1.85177539241387</v>
      </c>
      <c r="N110" s="5">
        <v>0.0</v>
      </c>
      <c r="O110" s="5">
        <v>0.0</v>
      </c>
      <c r="P110" s="5">
        <v>0.0</v>
      </c>
    </row>
    <row r="111">
      <c r="A111" s="5">
        <v>109.0</v>
      </c>
      <c r="B111" s="6">
        <v>45286.0</v>
      </c>
      <c r="C111" s="5">
        <v>226.771432864802</v>
      </c>
      <c r="D111" s="5">
        <v>207.0035872249</v>
      </c>
      <c r="E111" s="5">
        <v>249.427270418973</v>
      </c>
      <c r="F111" s="5">
        <v>226.771432864802</v>
      </c>
      <c r="G111" s="5">
        <v>226.771432864802</v>
      </c>
      <c r="H111" s="5">
        <v>1.10844599874623</v>
      </c>
      <c r="I111" s="5">
        <v>1.10844599874623</v>
      </c>
      <c r="J111" s="5">
        <v>1.10844599874623</v>
      </c>
      <c r="K111" s="5">
        <v>1.10844599874623</v>
      </c>
      <c r="L111" s="5">
        <v>1.10844599874623</v>
      </c>
      <c r="M111" s="5">
        <v>1.10844599874623</v>
      </c>
      <c r="N111" s="5">
        <v>0.0</v>
      </c>
      <c r="O111" s="5">
        <v>0.0</v>
      </c>
      <c r="P111" s="5">
        <v>0.0</v>
      </c>
    </row>
    <row r="112">
      <c r="A112" s="5">
        <v>110.0</v>
      </c>
      <c r="B112" s="6">
        <v>45287.0</v>
      </c>
      <c r="C112" s="5">
        <v>226.372999770985</v>
      </c>
      <c r="D112" s="5">
        <v>206.868035588615</v>
      </c>
      <c r="E112" s="5">
        <v>247.14232276643</v>
      </c>
      <c r="F112" s="5">
        <v>226.372999770985</v>
      </c>
      <c r="G112" s="5">
        <v>226.372999770985</v>
      </c>
      <c r="H112" s="5">
        <v>1.03271927993203</v>
      </c>
      <c r="I112" s="5">
        <v>1.03271927993203</v>
      </c>
      <c r="J112" s="5">
        <v>1.03271927993203</v>
      </c>
      <c r="K112" s="5">
        <v>1.03271927993203</v>
      </c>
      <c r="L112" s="5">
        <v>1.03271927993203</v>
      </c>
      <c r="M112" s="5">
        <v>1.03271927993203</v>
      </c>
      <c r="N112" s="5">
        <v>0.0</v>
      </c>
      <c r="O112" s="5">
        <v>0.0</v>
      </c>
      <c r="P112" s="5">
        <v>0.0</v>
      </c>
    </row>
    <row r="113">
      <c r="A113" s="5">
        <v>111.0</v>
      </c>
      <c r="B113" s="6">
        <v>45288.0</v>
      </c>
      <c r="C113" s="5">
        <v>225.974566677168</v>
      </c>
      <c r="D113" s="5">
        <v>203.939088195097</v>
      </c>
      <c r="E113" s="5">
        <v>246.19621802278</v>
      </c>
      <c r="F113" s="5">
        <v>225.974566677168</v>
      </c>
      <c r="G113" s="5">
        <v>225.974566677168</v>
      </c>
      <c r="H113" s="5">
        <v>-1.55716239376461</v>
      </c>
      <c r="I113" s="5">
        <v>-1.55716239376461</v>
      </c>
      <c r="J113" s="5">
        <v>-1.55716239376461</v>
      </c>
      <c r="K113" s="5">
        <v>-1.55716239376461</v>
      </c>
      <c r="L113" s="5">
        <v>-1.55716239376461</v>
      </c>
      <c r="M113" s="5">
        <v>-1.55716239376461</v>
      </c>
      <c r="N113" s="5">
        <v>0.0</v>
      </c>
      <c r="O113" s="5">
        <v>0.0</v>
      </c>
      <c r="P113" s="5">
        <v>0.0</v>
      </c>
    </row>
    <row r="114">
      <c r="A114" s="5">
        <v>112.0</v>
      </c>
      <c r="B114" s="6">
        <v>45289.0</v>
      </c>
      <c r="C114" s="5">
        <v>225.387232731697</v>
      </c>
      <c r="D114" s="5">
        <v>203.528455700834</v>
      </c>
      <c r="E114" s="5">
        <v>243.510366404644</v>
      </c>
      <c r="F114" s="5">
        <v>225.387232731697</v>
      </c>
      <c r="G114" s="5">
        <v>225.387232731697</v>
      </c>
      <c r="H114" s="5">
        <v>-1.85177539240873</v>
      </c>
      <c r="I114" s="5">
        <v>-1.85177539240873</v>
      </c>
      <c r="J114" s="5">
        <v>-1.85177539240873</v>
      </c>
      <c r="K114" s="5">
        <v>-1.85177539240873</v>
      </c>
      <c r="L114" s="5">
        <v>-1.85177539240873</v>
      </c>
      <c r="M114" s="5">
        <v>-1.85177539240873</v>
      </c>
      <c r="N114" s="5">
        <v>0.0</v>
      </c>
      <c r="O114" s="5">
        <v>0.0</v>
      </c>
      <c r="P114" s="5">
        <v>0.0</v>
      </c>
    </row>
    <row r="115">
      <c r="A115" s="5">
        <v>113.0</v>
      </c>
      <c r="B115" s="6">
        <v>45293.0</v>
      </c>
      <c r="C115" s="5">
        <v>223.037896949814</v>
      </c>
      <c r="D115" s="5">
        <v>203.631326951623</v>
      </c>
      <c r="E115" s="5">
        <v>243.575750898754</v>
      </c>
      <c r="F115" s="5">
        <v>223.037896949814</v>
      </c>
      <c r="G115" s="5">
        <v>223.037896949814</v>
      </c>
      <c r="H115" s="5">
        <v>1.10844599873813</v>
      </c>
      <c r="I115" s="5">
        <v>1.10844599873813</v>
      </c>
      <c r="J115" s="5">
        <v>1.10844599873813</v>
      </c>
      <c r="K115" s="5">
        <v>1.10844599873813</v>
      </c>
      <c r="L115" s="5">
        <v>1.10844599873813</v>
      </c>
      <c r="M115" s="5">
        <v>1.10844599873813</v>
      </c>
      <c r="N115" s="5">
        <v>0.0</v>
      </c>
      <c r="O115" s="5">
        <v>0.0</v>
      </c>
      <c r="P115" s="5">
        <v>0.0</v>
      </c>
    </row>
    <row r="116">
      <c r="A116" s="5">
        <v>114.0</v>
      </c>
      <c r="B116" s="6">
        <v>45294.0</v>
      </c>
      <c r="C116" s="5">
        <v>222.450563004344</v>
      </c>
      <c r="D116" s="5">
        <v>201.904024296122</v>
      </c>
      <c r="E116" s="5">
        <v>243.096448118427</v>
      </c>
      <c r="F116" s="5">
        <v>222.450563004344</v>
      </c>
      <c r="G116" s="5">
        <v>222.450563004344</v>
      </c>
      <c r="H116" s="5">
        <v>1.03271927992955</v>
      </c>
      <c r="I116" s="5">
        <v>1.03271927992955</v>
      </c>
      <c r="J116" s="5">
        <v>1.03271927992955</v>
      </c>
      <c r="K116" s="5">
        <v>1.03271927992955</v>
      </c>
      <c r="L116" s="5">
        <v>1.03271927992955</v>
      </c>
      <c r="M116" s="5">
        <v>1.03271927992955</v>
      </c>
      <c r="N116" s="5">
        <v>0.0</v>
      </c>
      <c r="O116" s="5">
        <v>0.0</v>
      </c>
      <c r="P116" s="5">
        <v>0.0</v>
      </c>
    </row>
    <row r="117">
      <c r="A117" s="5">
        <v>115.0</v>
      </c>
      <c r="B117" s="6">
        <v>45295.0</v>
      </c>
      <c r="C117" s="5">
        <v>221.863229058873</v>
      </c>
      <c r="D117" s="5">
        <v>198.939345637596</v>
      </c>
      <c r="E117" s="5">
        <v>240.843342867328</v>
      </c>
      <c r="F117" s="5">
        <v>221.863229058873</v>
      </c>
      <c r="G117" s="5">
        <v>221.863229058873</v>
      </c>
      <c r="H117" s="5">
        <v>-1.55716239376713</v>
      </c>
      <c r="I117" s="5">
        <v>-1.55716239376713</v>
      </c>
      <c r="J117" s="5">
        <v>-1.55716239376713</v>
      </c>
      <c r="K117" s="5">
        <v>-1.55716239376713</v>
      </c>
      <c r="L117" s="5">
        <v>-1.55716239376713</v>
      </c>
      <c r="M117" s="5">
        <v>-1.55716239376713</v>
      </c>
      <c r="N117" s="5">
        <v>0.0</v>
      </c>
      <c r="O117" s="5">
        <v>0.0</v>
      </c>
      <c r="P117" s="5">
        <v>0.0</v>
      </c>
    </row>
    <row r="118">
      <c r="A118" s="5">
        <v>116.0</v>
      </c>
      <c r="B118" s="6">
        <v>45296.0</v>
      </c>
      <c r="C118" s="5">
        <v>221.275895113402</v>
      </c>
      <c r="D118" s="5">
        <v>198.806016649423</v>
      </c>
      <c r="E118" s="5">
        <v>240.674090454802</v>
      </c>
      <c r="F118" s="5">
        <v>221.275895113402</v>
      </c>
      <c r="G118" s="5">
        <v>221.275895113402</v>
      </c>
      <c r="H118" s="5">
        <v>-1.85177539241436</v>
      </c>
      <c r="I118" s="5">
        <v>-1.85177539241436</v>
      </c>
      <c r="J118" s="5">
        <v>-1.85177539241436</v>
      </c>
      <c r="K118" s="5">
        <v>-1.85177539241436</v>
      </c>
      <c r="L118" s="5">
        <v>-1.85177539241436</v>
      </c>
      <c r="M118" s="5">
        <v>-1.85177539241436</v>
      </c>
      <c r="N118" s="5">
        <v>0.0</v>
      </c>
      <c r="O118" s="5">
        <v>0.0</v>
      </c>
      <c r="P118" s="5">
        <v>0.0</v>
      </c>
    </row>
    <row r="119">
      <c r="A119" s="5">
        <v>117.0</v>
      </c>
      <c r="B119" s="6">
        <v>45299.0</v>
      </c>
      <c r="C119" s="5">
        <v>219.513893276991</v>
      </c>
      <c r="D119" s="5">
        <v>197.355689677289</v>
      </c>
      <c r="E119" s="5">
        <v>240.990632941462</v>
      </c>
      <c r="F119" s="5">
        <v>219.513893276991</v>
      </c>
      <c r="G119" s="5">
        <v>219.513893276991</v>
      </c>
      <c r="H119" s="5">
        <v>-1.24594407765131</v>
      </c>
      <c r="I119" s="5">
        <v>-1.24594407765131</v>
      </c>
      <c r="J119" s="5">
        <v>-1.24594407765131</v>
      </c>
      <c r="K119" s="5">
        <v>-1.24594407765131</v>
      </c>
      <c r="L119" s="5">
        <v>-1.24594407765131</v>
      </c>
      <c r="M119" s="5">
        <v>-1.24594407765131</v>
      </c>
      <c r="N119" s="5">
        <v>0.0</v>
      </c>
      <c r="O119" s="5">
        <v>0.0</v>
      </c>
      <c r="P119" s="5">
        <v>0.0</v>
      </c>
    </row>
    <row r="120">
      <c r="A120" s="5">
        <v>118.0</v>
      </c>
      <c r="B120" s="6">
        <v>45300.0</v>
      </c>
      <c r="C120" s="5">
        <v>218.92655933152</v>
      </c>
      <c r="D120" s="5">
        <v>200.179156005962</v>
      </c>
      <c r="E120" s="5">
        <v>243.028214980588</v>
      </c>
      <c r="F120" s="5">
        <v>218.92655933152</v>
      </c>
      <c r="G120" s="5">
        <v>218.92655933152</v>
      </c>
      <c r="H120" s="5">
        <v>1.10844599873983</v>
      </c>
      <c r="I120" s="5">
        <v>1.10844599873983</v>
      </c>
      <c r="J120" s="5">
        <v>1.10844599873983</v>
      </c>
      <c r="K120" s="5">
        <v>1.10844599873983</v>
      </c>
      <c r="L120" s="5">
        <v>1.10844599873983</v>
      </c>
      <c r="M120" s="5">
        <v>1.10844599873983</v>
      </c>
      <c r="N120" s="5">
        <v>0.0</v>
      </c>
      <c r="O120" s="5">
        <v>0.0</v>
      </c>
      <c r="P120" s="5">
        <v>0.0</v>
      </c>
    </row>
    <row r="121">
      <c r="A121" s="5">
        <v>119.0</v>
      </c>
      <c r="B121" s="6">
        <v>45301.0</v>
      </c>
      <c r="C121" s="5">
        <v>218.339225386049</v>
      </c>
      <c r="D121" s="5">
        <v>199.239936503833</v>
      </c>
      <c r="E121" s="5">
        <v>241.750067236376</v>
      </c>
      <c r="F121" s="5">
        <v>218.339225386049</v>
      </c>
      <c r="G121" s="5">
        <v>218.339225386049</v>
      </c>
      <c r="H121" s="5">
        <v>1.0327192799299</v>
      </c>
      <c r="I121" s="5">
        <v>1.0327192799299</v>
      </c>
      <c r="J121" s="5">
        <v>1.0327192799299</v>
      </c>
      <c r="K121" s="5">
        <v>1.0327192799299</v>
      </c>
      <c r="L121" s="5">
        <v>1.0327192799299</v>
      </c>
      <c r="M121" s="5">
        <v>1.0327192799299</v>
      </c>
      <c r="N121" s="5">
        <v>0.0</v>
      </c>
      <c r="O121" s="5">
        <v>0.0</v>
      </c>
      <c r="P121" s="5">
        <v>0.0</v>
      </c>
    </row>
    <row r="122">
      <c r="A122" s="5">
        <v>120.0</v>
      </c>
      <c r="B122" s="6">
        <v>45302.0</v>
      </c>
      <c r="C122" s="5">
        <v>217.751891063411</v>
      </c>
      <c r="D122" s="5">
        <v>194.658075387828</v>
      </c>
      <c r="E122" s="5">
        <v>237.743159225811</v>
      </c>
      <c r="F122" s="5">
        <v>217.751891063411</v>
      </c>
      <c r="G122" s="5">
        <v>217.751891063411</v>
      </c>
      <c r="H122" s="5">
        <v>-1.55716239376743</v>
      </c>
      <c r="I122" s="5">
        <v>-1.55716239376743</v>
      </c>
      <c r="J122" s="5">
        <v>-1.55716239376743</v>
      </c>
      <c r="K122" s="5">
        <v>-1.55716239376743</v>
      </c>
      <c r="L122" s="5">
        <v>-1.55716239376743</v>
      </c>
      <c r="M122" s="5">
        <v>-1.55716239376743</v>
      </c>
      <c r="N122" s="5">
        <v>0.0</v>
      </c>
      <c r="O122" s="5">
        <v>0.0</v>
      </c>
      <c r="P122" s="5">
        <v>0.0</v>
      </c>
    </row>
    <row r="123">
      <c r="A123" s="5">
        <v>121.0</v>
      </c>
      <c r="B123" s="6">
        <v>45303.0</v>
      </c>
      <c r="C123" s="5">
        <v>217.164556740772</v>
      </c>
      <c r="D123" s="5">
        <v>193.908409768041</v>
      </c>
      <c r="E123" s="5">
        <v>235.166336324015</v>
      </c>
      <c r="F123" s="5">
        <v>217.164556740772</v>
      </c>
      <c r="G123" s="5">
        <v>217.164556740772</v>
      </c>
      <c r="H123" s="5">
        <v>-1.85177539241441</v>
      </c>
      <c r="I123" s="5">
        <v>-1.85177539241441</v>
      </c>
      <c r="J123" s="5">
        <v>-1.85177539241441</v>
      </c>
      <c r="K123" s="5">
        <v>-1.85177539241441</v>
      </c>
      <c r="L123" s="5">
        <v>-1.85177539241441</v>
      </c>
      <c r="M123" s="5">
        <v>-1.85177539241441</v>
      </c>
      <c r="N123" s="5">
        <v>0.0</v>
      </c>
      <c r="O123" s="5">
        <v>0.0</v>
      </c>
      <c r="P123" s="5">
        <v>0.0</v>
      </c>
    </row>
    <row r="124">
      <c r="A124" s="5">
        <v>122.0</v>
      </c>
      <c r="B124" s="6">
        <v>45307.0</v>
      </c>
      <c r="C124" s="5">
        <v>214.815219450219</v>
      </c>
      <c r="D124" s="5">
        <v>194.320825149209</v>
      </c>
      <c r="E124" s="5">
        <v>236.92869684242</v>
      </c>
      <c r="F124" s="5">
        <v>214.815219450219</v>
      </c>
      <c r="G124" s="5">
        <v>214.815219450219</v>
      </c>
      <c r="H124" s="5">
        <v>1.10844599874154</v>
      </c>
      <c r="I124" s="5">
        <v>1.10844599874154</v>
      </c>
      <c r="J124" s="5">
        <v>1.10844599874154</v>
      </c>
      <c r="K124" s="5">
        <v>1.10844599874154</v>
      </c>
      <c r="L124" s="5">
        <v>1.10844599874154</v>
      </c>
      <c r="M124" s="5">
        <v>1.10844599874154</v>
      </c>
      <c r="N124" s="5">
        <v>0.0</v>
      </c>
      <c r="O124" s="5">
        <v>0.0</v>
      </c>
      <c r="P124" s="5">
        <v>0.0</v>
      </c>
    </row>
    <row r="125">
      <c r="A125" s="5">
        <v>123.0</v>
      </c>
      <c r="B125" s="6">
        <v>45308.0</v>
      </c>
      <c r="C125" s="5">
        <v>214.227885127581</v>
      </c>
      <c r="D125" s="5">
        <v>193.517605385307</v>
      </c>
      <c r="E125" s="5">
        <v>235.061328662092</v>
      </c>
      <c r="F125" s="5">
        <v>214.227885127581</v>
      </c>
      <c r="G125" s="5">
        <v>214.227885127581</v>
      </c>
      <c r="H125" s="5">
        <v>1.03271927992742</v>
      </c>
      <c r="I125" s="5">
        <v>1.03271927992742</v>
      </c>
      <c r="J125" s="5">
        <v>1.03271927992742</v>
      </c>
      <c r="K125" s="5">
        <v>1.03271927992742</v>
      </c>
      <c r="L125" s="5">
        <v>1.03271927992742</v>
      </c>
      <c r="M125" s="5">
        <v>1.03271927992742</v>
      </c>
      <c r="N125" s="5">
        <v>0.0</v>
      </c>
      <c r="O125" s="5">
        <v>0.0</v>
      </c>
      <c r="P125" s="5">
        <v>0.0</v>
      </c>
    </row>
    <row r="126">
      <c r="A126" s="5">
        <v>124.0</v>
      </c>
      <c r="B126" s="6">
        <v>45309.0</v>
      </c>
      <c r="C126" s="5">
        <v>213.640550804942</v>
      </c>
      <c r="D126" s="5">
        <v>191.62428489769</v>
      </c>
      <c r="E126" s="5">
        <v>232.876420738797</v>
      </c>
      <c r="F126" s="5">
        <v>213.640550804942</v>
      </c>
      <c r="G126" s="5">
        <v>213.640550804942</v>
      </c>
      <c r="H126" s="5">
        <v>-1.55716239376996</v>
      </c>
      <c r="I126" s="5">
        <v>-1.55716239376996</v>
      </c>
      <c r="J126" s="5">
        <v>-1.55716239376996</v>
      </c>
      <c r="K126" s="5">
        <v>-1.55716239376996</v>
      </c>
      <c r="L126" s="5">
        <v>-1.55716239376996</v>
      </c>
      <c r="M126" s="5">
        <v>-1.55716239376996</v>
      </c>
      <c r="N126" s="5">
        <v>0.0</v>
      </c>
      <c r="O126" s="5">
        <v>0.0</v>
      </c>
      <c r="P126" s="5">
        <v>0.0</v>
      </c>
    </row>
    <row r="127">
      <c r="A127" s="5">
        <v>125.0</v>
      </c>
      <c r="B127" s="6">
        <v>45310.0</v>
      </c>
      <c r="C127" s="5">
        <v>213.053216482304</v>
      </c>
      <c r="D127" s="5">
        <v>189.95088107107</v>
      </c>
      <c r="E127" s="5">
        <v>229.99076716257</v>
      </c>
      <c r="F127" s="5">
        <v>213.053216482304</v>
      </c>
      <c r="G127" s="5">
        <v>213.053216482304</v>
      </c>
      <c r="H127" s="5">
        <v>-1.85177539241446</v>
      </c>
      <c r="I127" s="5">
        <v>-1.85177539241446</v>
      </c>
      <c r="J127" s="5">
        <v>-1.85177539241446</v>
      </c>
      <c r="K127" s="5">
        <v>-1.85177539241446</v>
      </c>
      <c r="L127" s="5">
        <v>-1.85177539241446</v>
      </c>
      <c r="M127" s="5">
        <v>-1.85177539241446</v>
      </c>
      <c r="N127" s="5">
        <v>0.0</v>
      </c>
      <c r="O127" s="5">
        <v>0.0</v>
      </c>
      <c r="P127" s="5">
        <v>0.0</v>
      </c>
    </row>
    <row r="128">
      <c r="A128" s="5">
        <v>126.0</v>
      </c>
      <c r="B128" s="6">
        <v>45313.0</v>
      </c>
      <c r="C128" s="5">
        <v>211.291213514389</v>
      </c>
      <c r="D128" s="5">
        <v>188.936907695398</v>
      </c>
      <c r="E128" s="5">
        <v>231.994922447318</v>
      </c>
      <c r="F128" s="5">
        <v>211.291213514389</v>
      </c>
      <c r="G128" s="5">
        <v>211.291213514389</v>
      </c>
      <c r="H128" s="5">
        <v>-1.24594407765197</v>
      </c>
      <c r="I128" s="5">
        <v>-1.24594407765197</v>
      </c>
      <c r="J128" s="5">
        <v>-1.24594407765197</v>
      </c>
      <c r="K128" s="5">
        <v>-1.24594407765197</v>
      </c>
      <c r="L128" s="5">
        <v>-1.24594407765197</v>
      </c>
      <c r="M128" s="5">
        <v>-1.24594407765197</v>
      </c>
      <c r="N128" s="5">
        <v>0.0</v>
      </c>
      <c r="O128" s="5">
        <v>0.0</v>
      </c>
      <c r="P128" s="5">
        <v>0.0</v>
      </c>
    </row>
    <row r="129">
      <c r="A129" s="5">
        <v>127.0</v>
      </c>
      <c r="B129" s="6">
        <v>45314.0</v>
      </c>
      <c r="C129" s="5">
        <v>210.70387919175</v>
      </c>
      <c r="D129" s="5">
        <v>191.545142051344</v>
      </c>
      <c r="E129" s="5">
        <v>232.436306240657</v>
      </c>
      <c r="F129" s="5">
        <v>210.70387919175</v>
      </c>
      <c r="G129" s="5">
        <v>210.70387919175</v>
      </c>
      <c r="H129" s="5">
        <v>1.10844599874357</v>
      </c>
      <c r="I129" s="5">
        <v>1.10844599874357</v>
      </c>
      <c r="J129" s="5">
        <v>1.10844599874357</v>
      </c>
      <c r="K129" s="5">
        <v>1.10844599874357</v>
      </c>
      <c r="L129" s="5">
        <v>1.10844599874357</v>
      </c>
      <c r="M129" s="5">
        <v>1.10844599874357</v>
      </c>
      <c r="N129" s="5">
        <v>0.0</v>
      </c>
      <c r="O129" s="5">
        <v>0.0</v>
      </c>
      <c r="P129" s="5">
        <v>0.0</v>
      </c>
    </row>
    <row r="130">
      <c r="A130" s="5">
        <v>128.0</v>
      </c>
      <c r="B130" s="6">
        <v>45315.0</v>
      </c>
      <c r="C130" s="5">
        <v>210.116544867895</v>
      </c>
      <c r="D130" s="5">
        <v>190.5249756367</v>
      </c>
      <c r="E130" s="5">
        <v>232.692665147688</v>
      </c>
      <c r="F130" s="5">
        <v>210.116544867895</v>
      </c>
      <c r="G130" s="5">
        <v>210.116544867895</v>
      </c>
      <c r="H130" s="5">
        <v>1.03271927993399</v>
      </c>
      <c r="I130" s="5">
        <v>1.03271927993399</v>
      </c>
      <c r="J130" s="5">
        <v>1.03271927993399</v>
      </c>
      <c r="K130" s="5">
        <v>1.03271927993399</v>
      </c>
      <c r="L130" s="5">
        <v>1.03271927993399</v>
      </c>
      <c r="M130" s="5">
        <v>1.03271927993399</v>
      </c>
      <c r="N130" s="5">
        <v>0.0</v>
      </c>
      <c r="O130" s="5">
        <v>0.0</v>
      </c>
      <c r="P130" s="5">
        <v>0.0</v>
      </c>
    </row>
    <row r="131">
      <c r="A131" s="5">
        <v>129.0</v>
      </c>
      <c r="B131" s="6">
        <v>45316.0</v>
      </c>
      <c r="C131" s="5">
        <v>209.529210544039</v>
      </c>
      <c r="D131" s="5">
        <v>187.761328255325</v>
      </c>
      <c r="E131" s="5">
        <v>229.541330615368</v>
      </c>
      <c r="F131" s="5">
        <v>209.529210544039</v>
      </c>
      <c r="G131" s="5">
        <v>209.529210544039</v>
      </c>
      <c r="H131" s="5">
        <v>-1.55716239377025</v>
      </c>
      <c r="I131" s="5">
        <v>-1.55716239377025</v>
      </c>
      <c r="J131" s="5">
        <v>-1.55716239377025</v>
      </c>
      <c r="K131" s="5">
        <v>-1.55716239377025</v>
      </c>
      <c r="L131" s="5">
        <v>-1.55716239377025</v>
      </c>
      <c r="M131" s="5">
        <v>-1.55716239377025</v>
      </c>
      <c r="N131" s="5">
        <v>0.0</v>
      </c>
      <c r="O131" s="5">
        <v>0.0</v>
      </c>
      <c r="P131" s="5">
        <v>0.0</v>
      </c>
    </row>
    <row r="132">
      <c r="A132" s="5">
        <v>130.0</v>
      </c>
      <c r="B132" s="6">
        <v>45317.0</v>
      </c>
      <c r="C132" s="5">
        <v>208.941876220183</v>
      </c>
      <c r="D132" s="5">
        <v>186.035399604275</v>
      </c>
      <c r="E132" s="5">
        <v>230.102758269398</v>
      </c>
      <c r="F132" s="5">
        <v>208.941876220183</v>
      </c>
      <c r="G132" s="5">
        <v>208.941876220183</v>
      </c>
      <c r="H132" s="5">
        <v>-1.85177539241191</v>
      </c>
      <c r="I132" s="5">
        <v>-1.85177539241191</v>
      </c>
      <c r="J132" s="5">
        <v>-1.85177539241191</v>
      </c>
      <c r="K132" s="5">
        <v>-1.85177539241191</v>
      </c>
      <c r="L132" s="5">
        <v>-1.85177539241191</v>
      </c>
      <c r="M132" s="5">
        <v>-1.85177539241191</v>
      </c>
      <c r="N132" s="5">
        <v>0.0</v>
      </c>
      <c r="O132" s="5">
        <v>0.0</v>
      </c>
      <c r="P132" s="5">
        <v>0.0</v>
      </c>
    </row>
    <row r="133">
      <c r="A133" s="5">
        <v>131.0</v>
      </c>
      <c r="B133" s="6">
        <v>45320.0</v>
      </c>
      <c r="C133" s="5">
        <v>207.179873248617</v>
      </c>
      <c r="D133" s="5">
        <v>186.552181293457</v>
      </c>
      <c r="E133" s="5">
        <v>227.243099722523</v>
      </c>
      <c r="F133" s="5">
        <v>207.179873248617</v>
      </c>
      <c r="G133" s="5">
        <v>207.179873248617</v>
      </c>
      <c r="H133" s="5">
        <v>-1.24594407765151</v>
      </c>
      <c r="I133" s="5">
        <v>-1.24594407765151</v>
      </c>
      <c r="J133" s="5">
        <v>-1.24594407765151</v>
      </c>
      <c r="K133" s="5">
        <v>-1.24594407765151</v>
      </c>
      <c r="L133" s="5">
        <v>-1.24594407765151</v>
      </c>
      <c r="M133" s="5">
        <v>-1.24594407765151</v>
      </c>
      <c r="N133" s="5">
        <v>0.0</v>
      </c>
      <c r="O133" s="5">
        <v>0.0</v>
      </c>
      <c r="P133" s="5">
        <v>0.0</v>
      </c>
    </row>
    <row r="134">
      <c r="A134" s="5">
        <v>132.0</v>
      </c>
      <c r="B134" s="6">
        <v>45321.0</v>
      </c>
      <c r="C134" s="5">
        <v>206.592538924761</v>
      </c>
      <c r="D134" s="5">
        <v>186.138436865529</v>
      </c>
      <c r="E134" s="5">
        <v>228.998182789043</v>
      </c>
      <c r="F134" s="5">
        <v>206.592538924761</v>
      </c>
      <c r="G134" s="5">
        <v>206.592538924761</v>
      </c>
      <c r="H134" s="5">
        <v>1.10844599874561</v>
      </c>
      <c r="I134" s="5">
        <v>1.10844599874561</v>
      </c>
      <c r="J134" s="5">
        <v>1.10844599874561</v>
      </c>
      <c r="K134" s="5">
        <v>1.10844599874561</v>
      </c>
      <c r="L134" s="5">
        <v>1.10844599874561</v>
      </c>
      <c r="M134" s="5">
        <v>1.10844599874561</v>
      </c>
      <c r="N134" s="5">
        <v>0.0</v>
      </c>
      <c r="O134" s="5">
        <v>0.0</v>
      </c>
      <c r="P134" s="5">
        <v>0.0</v>
      </c>
    </row>
    <row r="135">
      <c r="A135" s="5">
        <v>133.0</v>
      </c>
      <c r="B135" s="6">
        <v>45322.0</v>
      </c>
      <c r="C135" s="5">
        <v>206.005204600905</v>
      </c>
      <c r="D135" s="5">
        <v>186.202790442254</v>
      </c>
      <c r="E135" s="5">
        <v>228.387018024366</v>
      </c>
      <c r="F135" s="5">
        <v>206.005204600905</v>
      </c>
      <c r="G135" s="5">
        <v>206.005204600905</v>
      </c>
      <c r="H135" s="5">
        <v>1.03271927993293</v>
      </c>
      <c r="I135" s="5">
        <v>1.03271927993293</v>
      </c>
      <c r="J135" s="5">
        <v>1.03271927993293</v>
      </c>
      <c r="K135" s="5">
        <v>1.03271927993293</v>
      </c>
      <c r="L135" s="5">
        <v>1.03271927993293</v>
      </c>
      <c r="M135" s="5">
        <v>1.03271927993293</v>
      </c>
      <c r="N135" s="5">
        <v>0.0</v>
      </c>
      <c r="O135" s="5">
        <v>0.0</v>
      </c>
      <c r="P135" s="5">
        <v>0.0</v>
      </c>
    </row>
    <row r="136">
      <c r="A136" s="5">
        <v>134.0</v>
      </c>
      <c r="B136" s="6">
        <v>45323.0</v>
      </c>
      <c r="C136" s="5">
        <v>205.41787027705</v>
      </c>
      <c r="D136" s="5">
        <v>183.99626016427</v>
      </c>
      <c r="E136" s="5">
        <v>225.59373097839</v>
      </c>
      <c r="F136" s="5">
        <v>205.41787027705</v>
      </c>
      <c r="G136" s="5">
        <v>205.41787027705</v>
      </c>
      <c r="H136" s="5">
        <v>-1.55716239376612</v>
      </c>
      <c r="I136" s="5">
        <v>-1.55716239376612</v>
      </c>
      <c r="J136" s="5">
        <v>-1.55716239376612</v>
      </c>
      <c r="K136" s="5">
        <v>-1.55716239376612</v>
      </c>
      <c r="L136" s="5">
        <v>-1.55716239376612</v>
      </c>
      <c r="M136" s="5">
        <v>-1.55716239376612</v>
      </c>
      <c r="N136" s="5">
        <v>0.0</v>
      </c>
      <c r="O136" s="5">
        <v>0.0</v>
      </c>
      <c r="P136" s="5">
        <v>0.0</v>
      </c>
    </row>
    <row r="137">
      <c r="A137" s="5">
        <v>135.0</v>
      </c>
      <c r="B137" s="6">
        <v>45324.0</v>
      </c>
      <c r="C137" s="5">
        <v>204.830535953194</v>
      </c>
      <c r="D137" s="5">
        <v>181.500975276246</v>
      </c>
      <c r="E137" s="5">
        <v>224.452722987686</v>
      </c>
      <c r="F137" s="5">
        <v>204.830535953194</v>
      </c>
      <c r="G137" s="5">
        <v>204.830535953194</v>
      </c>
      <c r="H137" s="5">
        <v>-1.85177539240936</v>
      </c>
      <c r="I137" s="5">
        <v>-1.85177539240936</v>
      </c>
      <c r="J137" s="5">
        <v>-1.85177539240936</v>
      </c>
      <c r="K137" s="5">
        <v>-1.85177539240936</v>
      </c>
      <c r="L137" s="5">
        <v>-1.85177539240936</v>
      </c>
      <c r="M137" s="5">
        <v>-1.85177539240936</v>
      </c>
      <c r="N137" s="5">
        <v>0.0</v>
      </c>
      <c r="O137" s="5">
        <v>0.0</v>
      </c>
      <c r="P137" s="5">
        <v>0.0</v>
      </c>
    </row>
    <row r="138">
      <c r="A138" s="5">
        <v>136.0</v>
      </c>
      <c r="B138" s="6">
        <v>45327.0</v>
      </c>
      <c r="C138" s="5">
        <v>203.068532993105</v>
      </c>
      <c r="D138" s="5">
        <v>182.359740011147</v>
      </c>
      <c r="E138" s="5">
        <v>221.823364297247</v>
      </c>
      <c r="F138" s="5">
        <v>203.068532993105</v>
      </c>
      <c r="G138" s="5">
        <v>203.068532993105</v>
      </c>
      <c r="H138" s="5">
        <v>-1.24594407765102</v>
      </c>
      <c r="I138" s="5">
        <v>-1.24594407765102</v>
      </c>
      <c r="J138" s="5">
        <v>-1.24594407765102</v>
      </c>
      <c r="K138" s="5">
        <v>-1.24594407765102</v>
      </c>
      <c r="L138" s="5">
        <v>-1.24594407765102</v>
      </c>
      <c r="M138" s="5">
        <v>-1.24594407765102</v>
      </c>
      <c r="N138" s="5">
        <v>0.0</v>
      </c>
      <c r="O138" s="5">
        <v>0.0</v>
      </c>
      <c r="P138" s="5">
        <v>0.0</v>
      </c>
    </row>
    <row r="139">
      <c r="A139" s="5">
        <v>137.0</v>
      </c>
      <c r="B139" s="6">
        <v>45328.0</v>
      </c>
      <c r="C139" s="5">
        <v>202.481198673076</v>
      </c>
      <c r="D139" s="5">
        <v>182.018006858248</v>
      </c>
      <c r="E139" s="5">
        <v>225.604783277364</v>
      </c>
      <c r="F139" s="5">
        <v>202.481198673076</v>
      </c>
      <c r="G139" s="5">
        <v>202.481198673076</v>
      </c>
      <c r="H139" s="5">
        <v>1.10844599874731</v>
      </c>
      <c r="I139" s="5">
        <v>1.10844599874731</v>
      </c>
      <c r="J139" s="5">
        <v>1.10844599874731</v>
      </c>
      <c r="K139" s="5">
        <v>1.10844599874731</v>
      </c>
      <c r="L139" s="5">
        <v>1.10844599874731</v>
      </c>
      <c r="M139" s="5">
        <v>1.10844599874731</v>
      </c>
      <c r="N139" s="5">
        <v>0.0</v>
      </c>
      <c r="O139" s="5">
        <v>0.0</v>
      </c>
      <c r="P139" s="5">
        <v>0.0</v>
      </c>
    </row>
    <row r="140">
      <c r="A140" s="5">
        <v>138.0</v>
      </c>
      <c r="B140" s="6">
        <v>45329.0</v>
      </c>
      <c r="C140" s="5">
        <v>201.893864353046</v>
      </c>
      <c r="D140" s="5">
        <v>181.773165326686</v>
      </c>
      <c r="E140" s="5">
        <v>223.737865396987</v>
      </c>
      <c r="F140" s="5">
        <v>201.893864353046</v>
      </c>
      <c r="G140" s="5">
        <v>201.893864353046</v>
      </c>
      <c r="H140" s="5">
        <v>1.03271927993187</v>
      </c>
      <c r="I140" s="5">
        <v>1.03271927993187</v>
      </c>
      <c r="J140" s="5">
        <v>1.03271927993187</v>
      </c>
      <c r="K140" s="5">
        <v>1.03271927993187</v>
      </c>
      <c r="L140" s="5">
        <v>1.03271927993187</v>
      </c>
      <c r="M140" s="5">
        <v>1.03271927993187</v>
      </c>
      <c r="N140" s="5">
        <v>0.0</v>
      </c>
      <c r="O140" s="5">
        <v>0.0</v>
      </c>
      <c r="P140" s="5">
        <v>0.0</v>
      </c>
    </row>
    <row r="141">
      <c r="A141" s="5">
        <v>139.0</v>
      </c>
      <c r="B141" s="6">
        <v>45330.0</v>
      </c>
      <c r="C141" s="5">
        <v>201.306530033016</v>
      </c>
      <c r="D141" s="5">
        <v>177.913373107104</v>
      </c>
      <c r="E141" s="5">
        <v>220.220800326878</v>
      </c>
      <c r="F141" s="5">
        <v>201.306530033016</v>
      </c>
      <c r="G141" s="5">
        <v>201.306530033016</v>
      </c>
      <c r="H141" s="5">
        <v>-1.55716239376642</v>
      </c>
      <c r="I141" s="5">
        <v>-1.55716239376642</v>
      </c>
      <c r="J141" s="5">
        <v>-1.55716239376642</v>
      </c>
      <c r="K141" s="5">
        <v>-1.55716239376642</v>
      </c>
      <c r="L141" s="5">
        <v>-1.55716239376642</v>
      </c>
      <c r="M141" s="5">
        <v>-1.55716239376642</v>
      </c>
      <c r="N141" s="5">
        <v>0.0</v>
      </c>
      <c r="O141" s="5">
        <v>0.0</v>
      </c>
      <c r="P141" s="5">
        <v>0.0</v>
      </c>
    </row>
    <row r="142">
      <c r="A142" s="5">
        <v>140.0</v>
      </c>
      <c r="B142" s="6">
        <v>45331.0</v>
      </c>
      <c r="C142" s="5">
        <v>200.719195712986</v>
      </c>
      <c r="D142" s="5">
        <v>177.152512891639</v>
      </c>
      <c r="E142" s="5">
        <v>219.683958224974</v>
      </c>
      <c r="F142" s="5">
        <v>200.719195712986</v>
      </c>
      <c r="G142" s="5">
        <v>200.719195712986</v>
      </c>
      <c r="H142" s="5">
        <v>-1.85177539241759</v>
      </c>
      <c r="I142" s="5">
        <v>-1.85177539241759</v>
      </c>
      <c r="J142" s="5">
        <v>-1.85177539241759</v>
      </c>
      <c r="K142" s="5">
        <v>-1.85177539241759</v>
      </c>
      <c r="L142" s="5">
        <v>-1.85177539241759</v>
      </c>
      <c r="M142" s="5">
        <v>-1.85177539241759</v>
      </c>
      <c r="N142" s="5">
        <v>0.0</v>
      </c>
      <c r="O142" s="5">
        <v>0.0</v>
      </c>
      <c r="P142" s="5">
        <v>0.0</v>
      </c>
    </row>
    <row r="143">
      <c r="A143" s="5">
        <v>141.0</v>
      </c>
      <c r="B143" s="6">
        <v>45334.0</v>
      </c>
      <c r="C143" s="5">
        <v>198.957192752898</v>
      </c>
      <c r="D143" s="5">
        <v>176.997315460445</v>
      </c>
      <c r="E143" s="5">
        <v>218.099454511204</v>
      </c>
      <c r="F143" s="5">
        <v>198.957192752898</v>
      </c>
      <c r="G143" s="5">
        <v>198.957192752898</v>
      </c>
      <c r="H143" s="5">
        <v>-1.24594407765218</v>
      </c>
      <c r="I143" s="5">
        <v>-1.24594407765218</v>
      </c>
      <c r="J143" s="5">
        <v>-1.24594407765218</v>
      </c>
      <c r="K143" s="5">
        <v>-1.24594407765218</v>
      </c>
      <c r="L143" s="5">
        <v>-1.24594407765218</v>
      </c>
      <c r="M143" s="5">
        <v>-1.24594407765218</v>
      </c>
      <c r="N143" s="5">
        <v>0.0</v>
      </c>
      <c r="O143" s="5">
        <v>0.0</v>
      </c>
      <c r="P143" s="5">
        <v>0.0</v>
      </c>
    </row>
    <row r="144">
      <c r="A144" s="5">
        <v>142.0</v>
      </c>
      <c r="B144" s="6">
        <v>45335.0</v>
      </c>
      <c r="C144" s="5">
        <v>198.369858432868</v>
      </c>
      <c r="D144" s="5">
        <v>177.89259846878</v>
      </c>
      <c r="E144" s="5">
        <v>220.361340481581</v>
      </c>
      <c r="F144" s="5">
        <v>198.369858432868</v>
      </c>
      <c r="G144" s="5">
        <v>198.369858432868</v>
      </c>
      <c r="H144" s="5">
        <v>1.10844599874902</v>
      </c>
      <c r="I144" s="5">
        <v>1.10844599874902</v>
      </c>
      <c r="J144" s="5">
        <v>1.10844599874902</v>
      </c>
      <c r="K144" s="5">
        <v>1.10844599874902</v>
      </c>
      <c r="L144" s="5">
        <v>1.10844599874902</v>
      </c>
      <c r="M144" s="5">
        <v>1.10844599874902</v>
      </c>
      <c r="N144" s="5">
        <v>0.0</v>
      </c>
      <c r="O144" s="5">
        <v>0.0</v>
      </c>
      <c r="P144" s="5">
        <v>0.0</v>
      </c>
    </row>
    <row r="145">
      <c r="A145" s="5">
        <v>143.0</v>
      </c>
      <c r="B145" s="6">
        <v>45336.0</v>
      </c>
      <c r="C145" s="5">
        <v>197.782524112838</v>
      </c>
      <c r="D145" s="5">
        <v>177.000918237607</v>
      </c>
      <c r="E145" s="5">
        <v>219.466658960961</v>
      </c>
      <c r="F145" s="5">
        <v>197.782524112838</v>
      </c>
      <c r="G145" s="5">
        <v>197.782524112838</v>
      </c>
      <c r="H145" s="5">
        <v>1.03271927992938</v>
      </c>
      <c r="I145" s="5">
        <v>1.03271927992938</v>
      </c>
      <c r="J145" s="5">
        <v>1.03271927992938</v>
      </c>
      <c r="K145" s="5">
        <v>1.03271927992938</v>
      </c>
      <c r="L145" s="5">
        <v>1.03271927992938</v>
      </c>
      <c r="M145" s="5">
        <v>1.03271927992938</v>
      </c>
      <c r="N145" s="5">
        <v>0.0</v>
      </c>
      <c r="O145" s="5">
        <v>0.0</v>
      </c>
      <c r="P145" s="5">
        <v>0.0</v>
      </c>
    </row>
    <row r="146">
      <c r="A146" s="5">
        <v>144.0</v>
      </c>
      <c r="B146" s="6">
        <v>45337.0</v>
      </c>
      <c r="C146" s="5">
        <v>197.195190041466</v>
      </c>
      <c r="D146" s="5">
        <v>174.249367135046</v>
      </c>
      <c r="E146" s="5">
        <v>217.041446583444</v>
      </c>
      <c r="F146" s="5">
        <v>197.195190041466</v>
      </c>
      <c r="G146" s="5">
        <v>197.195190041466</v>
      </c>
      <c r="H146" s="5">
        <v>-1.55716239376894</v>
      </c>
      <c r="I146" s="5">
        <v>-1.55716239376894</v>
      </c>
      <c r="J146" s="5">
        <v>-1.55716239376894</v>
      </c>
      <c r="K146" s="5">
        <v>-1.55716239376894</v>
      </c>
      <c r="L146" s="5">
        <v>-1.55716239376894</v>
      </c>
      <c r="M146" s="5">
        <v>-1.55716239376894</v>
      </c>
      <c r="N146" s="5">
        <v>0.0</v>
      </c>
      <c r="O146" s="5">
        <v>0.0</v>
      </c>
      <c r="P146" s="5">
        <v>0.0</v>
      </c>
    </row>
    <row r="147">
      <c r="A147" s="5">
        <v>145.0</v>
      </c>
      <c r="B147" s="6">
        <v>45338.0</v>
      </c>
      <c r="C147" s="5">
        <v>196.607855970094</v>
      </c>
      <c r="D147" s="5">
        <v>174.307574809686</v>
      </c>
      <c r="E147" s="5">
        <v>217.360724903958</v>
      </c>
      <c r="F147" s="5">
        <v>196.607855970094</v>
      </c>
      <c r="G147" s="5">
        <v>196.607855970094</v>
      </c>
      <c r="H147" s="5">
        <v>-1.85177539241764</v>
      </c>
      <c r="I147" s="5">
        <v>-1.85177539241764</v>
      </c>
      <c r="J147" s="5">
        <v>-1.85177539241764</v>
      </c>
      <c r="K147" s="5">
        <v>-1.85177539241764</v>
      </c>
      <c r="L147" s="5">
        <v>-1.85177539241764</v>
      </c>
      <c r="M147" s="5">
        <v>-1.85177539241764</v>
      </c>
      <c r="N147" s="5">
        <v>0.0</v>
      </c>
      <c r="O147" s="5">
        <v>0.0</v>
      </c>
      <c r="P147" s="5">
        <v>0.0</v>
      </c>
    </row>
    <row r="148">
      <c r="A148" s="5">
        <v>146.0</v>
      </c>
      <c r="B148" s="6">
        <v>45342.0</v>
      </c>
      <c r="C148" s="5">
        <v>194.258519684605</v>
      </c>
      <c r="D148" s="5">
        <v>174.746354146285</v>
      </c>
      <c r="E148" s="5">
        <v>215.428172789203</v>
      </c>
      <c r="F148" s="5">
        <v>194.258519684605</v>
      </c>
      <c r="G148" s="5">
        <v>194.258519684605</v>
      </c>
      <c r="H148" s="5">
        <v>1.10844599874092</v>
      </c>
      <c r="I148" s="5">
        <v>1.10844599874092</v>
      </c>
      <c r="J148" s="5">
        <v>1.10844599874092</v>
      </c>
      <c r="K148" s="5">
        <v>1.10844599874092</v>
      </c>
      <c r="L148" s="5">
        <v>1.10844599874092</v>
      </c>
      <c r="M148" s="5">
        <v>1.10844599874092</v>
      </c>
      <c r="N148" s="5">
        <v>0.0</v>
      </c>
      <c r="O148" s="5">
        <v>0.0</v>
      </c>
      <c r="P148" s="5">
        <v>0.0</v>
      </c>
    </row>
    <row r="149">
      <c r="A149" s="5">
        <v>147.0</v>
      </c>
      <c r="B149" s="6">
        <v>45343.0</v>
      </c>
      <c r="C149" s="5">
        <v>193.671185613233</v>
      </c>
      <c r="D149" s="5">
        <v>173.466088700211</v>
      </c>
      <c r="E149" s="5">
        <v>216.596041791135</v>
      </c>
      <c r="F149" s="5">
        <v>193.671185613233</v>
      </c>
      <c r="G149" s="5">
        <v>193.671185613233</v>
      </c>
      <c r="H149" s="5">
        <v>1.0327192799269</v>
      </c>
      <c r="I149" s="5">
        <v>1.0327192799269</v>
      </c>
      <c r="J149" s="5">
        <v>1.0327192799269</v>
      </c>
      <c r="K149" s="5">
        <v>1.0327192799269</v>
      </c>
      <c r="L149" s="5">
        <v>1.0327192799269</v>
      </c>
      <c r="M149" s="5">
        <v>1.0327192799269</v>
      </c>
      <c r="N149" s="5">
        <v>0.0</v>
      </c>
      <c r="O149" s="5">
        <v>0.0</v>
      </c>
      <c r="P149" s="5">
        <v>0.0</v>
      </c>
    </row>
    <row r="150">
      <c r="A150" s="5">
        <v>148.0</v>
      </c>
      <c r="B150" s="6">
        <v>45344.0</v>
      </c>
      <c r="C150" s="5">
        <v>193.08385154186</v>
      </c>
      <c r="D150" s="5">
        <v>168.072378683044</v>
      </c>
      <c r="E150" s="5">
        <v>210.610660038764</v>
      </c>
      <c r="F150" s="5">
        <v>193.08385154186</v>
      </c>
      <c r="G150" s="5">
        <v>193.08385154186</v>
      </c>
      <c r="H150" s="5">
        <v>-1.55716239376924</v>
      </c>
      <c r="I150" s="5">
        <v>-1.55716239376924</v>
      </c>
      <c r="J150" s="5">
        <v>-1.55716239376924</v>
      </c>
      <c r="K150" s="5">
        <v>-1.55716239376924</v>
      </c>
      <c r="L150" s="5">
        <v>-1.55716239376924</v>
      </c>
      <c r="M150" s="5">
        <v>-1.55716239376924</v>
      </c>
      <c r="N150" s="5">
        <v>0.0</v>
      </c>
      <c r="O150" s="5">
        <v>0.0</v>
      </c>
      <c r="P150" s="5">
        <v>0.0</v>
      </c>
    </row>
    <row r="151">
      <c r="A151" s="5">
        <v>149.0</v>
      </c>
      <c r="B151" s="6">
        <v>45345.0</v>
      </c>
      <c r="C151" s="5">
        <v>192.496517470488</v>
      </c>
      <c r="D151" s="5">
        <v>168.744443185479</v>
      </c>
      <c r="E151" s="5">
        <v>212.314654395066</v>
      </c>
      <c r="F151" s="5">
        <v>192.496517470488</v>
      </c>
      <c r="G151" s="5">
        <v>192.496517470488</v>
      </c>
      <c r="H151" s="5">
        <v>-1.85177539241249</v>
      </c>
      <c r="I151" s="5">
        <v>-1.85177539241249</v>
      </c>
      <c r="J151" s="5">
        <v>-1.85177539241249</v>
      </c>
      <c r="K151" s="5">
        <v>-1.85177539241249</v>
      </c>
      <c r="L151" s="5">
        <v>-1.85177539241249</v>
      </c>
      <c r="M151" s="5">
        <v>-1.85177539241249</v>
      </c>
      <c r="N151" s="5">
        <v>0.0</v>
      </c>
      <c r="O151" s="5">
        <v>0.0</v>
      </c>
      <c r="P151" s="5">
        <v>0.0</v>
      </c>
    </row>
    <row r="152">
      <c r="A152" s="5">
        <v>150.0</v>
      </c>
      <c r="B152" s="6">
        <v>45348.0</v>
      </c>
      <c r="C152" s="5">
        <v>190.734515256372</v>
      </c>
      <c r="D152" s="5">
        <v>166.132321302134</v>
      </c>
      <c r="E152" s="5">
        <v>210.177014485933</v>
      </c>
      <c r="F152" s="5">
        <v>190.734515256372</v>
      </c>
      <c r="G152" s="5">
        <v>190.734515256372</v>
      </c>
      <c r="H152" s="5">
        <v>-1.24594407765201</v>
      </c>
      <c r="I152" s="5">
        <v>-1.24594407765201</v>
      </c>
      <c r="J152" s="5">
        <v>-1.24594407765201</v>
      </c>
      <c r="K152" s="5">
        <v>-1.24594407765201</v>
      </c>
      <c r="L152" s="5">
        <v>-1.24594407765201</v>
      </c>
      <c r="M152" s="5">
        <v>-1.24594407765201</v>
      </c>
      <c r="N152" s="5">
        <v>0.0</v>
      </c>
      <c r="O152" s="5">
        <v>0.0</v>
      </c>
      <c r="P152" s="5">
        <v>0.0</v>
      </c>
    </row>
    <row r="153">
      <c r="A153" s="5">
        <v>151.0</v>
      </c>
      <c r="B153" s="6">
        <v>45349.0</v>
      </c>
      <c r="C153" s="5">
        <v>190.147181184999</v>
      </c>
      <c r="D153" s="5">
        <v>171.014138341016</v>
      </c>
      <c r="E153" s="5">
        <v>211.54120026616</v>
      </c>
      <c r="F153" s="5">
        <v>190.147181184999</v>
      </c>
      <c r="G153" s="5">
        <v>190.147181184999</v>
      </c>
      <c r="H153" s="5">
        <v>1.10844599874295</v>
      </c>
      <c r="I153" s="5">
        <v>1.10844599874295</v>
      </c>
      <c r="J153" s="5">
        <v>1.10844599874295</v>
      </c>
      <c r="K153" s="5">
        <v>1.10844599874295</v>
      </c>
      <c r="L153" s="5">
        <v>1.10844599874295</v>
      </c>
      <c r="M153" s="5">
        <v>1.10844599874295</v>
      </c>
      <c r="N153" s="5">
        <v>0.0</v>
      </c>
      <c r="O153" s="5">
        <v>0.0</v>
      </c>
      <c r="P153" s="5">
        <v>0.0</v>
      </c>
    </row>
    <row r="154">
      <c r="A154" s="5">
        <v>152.0</v>
      </c>
      <c r="B154" s="6">
        <v>45350.0</v>
      </c>
      <c r="C154" s="5">
        <v>189.559847395734</v>
      </c>
      <c r="D154" s="5">
        <v>169.974376844187</v>
      </c>
      <c r="E154" s="5">
        <v>211.918368290342</v>
      </c>
      <c r="F154" s="5">
        <v>189.559847395734</v>
      </c>
      <c r="G154" s="5">
        <v>189.559847395734</v>
      </c>
      <c r="H154" s="5">
        <v>1.03271927993489</v>
      </c>
      <c r="I154" s="5">
        <v>1.03271927993489</v>
      </c>
      <c r="J154" s="5">
        <v>1.03271927993489</v>
      </c>
      <c r="K154" s="5">
        <v>1.03271927993489</v>
      </c>
      <c r="L154" s="5">
        <v>1.03271927993489</v>
      </c>
      <c r="M154" s="5">
        <v>1.03271927993489</v>
      </c>
      <c r="N154" s="5">
        <v>0.0</v>
      </c>
      <c r="O154" s="5">
        <v>0.0</v>
      </c>
      <c r="P154" s="5">
        <v>0.0</v>
      </c>
    </row>
    <row r="155">
      <c r="A155" s="5">
        <v>153.0</v>
      </c>
      <c r="B155" s="6">
        <v>45351.0</v>
      </c>
      <c r="C155" s="5">
        <v>188.972513606469</v>
      </c>
      <c r="D155" s="5">
        <v>166.007037506076</v>
      </c>
      <c r="E155" s="5">
        <v>208.90110710315</v>
      </c>
      <c r="F155" s="5">
        <v>188.972513606469</v>
      </c>
      <c r="G155" s="5">
        <v>188.972513606469</v>
      </c>
      <c r="H155" s="5">
        <v>-1.55716239377176</v>
      </c>
      <c r="I155" s="5">
        <v>-1.55716239377176</v>
      </c>
      <c r="J155" s="5">
        <v>-1.55716239377176</v>
      </c>
      <c r="K155" s="5">
        <v>-1.55716239377176</v>
      </c>
      <c r="L155" s="5">
        <v>-1.55716239377176</v>
      </c>
      <c r="M155" s="5">
        <v>-1.55716239377176</v>
      </c>
      <c r="N155" s="5">
        <v>0.0</v>
      </c>
      <c r="O155" s="5">
        <v>0.0</v>
      </c>
      <c r="P155" s="5">
        <v>0.0</v>
      </c>
    </row>
    <row r="156">
      <c r="A156" s="5">
        <v>154.0</v>
      </c>
      <c r="B156" s="6">
        <v>45352.0</v>
      </c>
      <c r="C156" s="5">
        <v>188.385179817203</v>
      </c>
      <c r="D156" s="5">
        <v>165.607700143088</v>
      </c>
      <c r="E156" s="5">
        <v>208.367617377663</v>
      </c>
      <c r="F156" s="5">
        <v>188.385179817203</v>
      </c>
      <c r="G156" s="5">
        <v>188.385179817203</v>
      </c>
      <c r="H156" s="5">
        <v>-1.85177539241254</v>
      </c>
      <c r="I156" s="5">
        <v>-1.85177539241254</v>
      </c>
      <c r="J156" s="5">
        <v>-1.85177539241254</v>
      </c>
      <c r="K156" s="5">
        <v>-1.85177539241254</v>
      </c>
      <c r="L156" s="5">
        <v>-1.85177539241254</v>
      </c>
      <c r="M156" s="5">
        <v>-1.85177539241254</v>
      </c>
      <c r="N156" s="5">
        <v>0.0</v>
      </c>
      <c r="O156" s="5">
        <v>0.0</v>
      </c>
      <c r="P156" s="5">
        <v>0.0</v>
      </c>
    </row>
    <row r="157">
      <c r="A157" s="5">
        <v>155.0</v>
      </c>
      <c r="B157" s="6">
        <v>45355.0</v>
      </c>
      <c r="C157" s="5">
        <v>186.623178449407</v>
      </c>
      <c r="D157" s="5">
        <v>165.716658584625</v>
      </c>
      <c r="E157" s="5">
        <v>207.102927211688</v>
      </c>
      <c r="F157" s="5">
        <v>186.623178449407</v>
      </c>
      <c r="G157" s="5">
        <v>186.623178449407</v>
      </c>
      <c r="H157" s="5">
        <v>-1.24594407765152</v>
      </c>
      <c r="I157" s="5">
        <v>-1.24594407765152</v>
      </c>
      <c r="J157" s="5">
        <v>-1.24594407765152</v>
      </c>
      <c r="K157" s="5">
        <v>-1.24594407765152</v>
      </c>
      <c r="L157" s="5">
        <v>-1.24594407765152</v>
      </c>
      <c r="M157" s="5">
        <v>-1.24594407765152</v>
      </c>
      <c r="N157" s="5">
        <v>0.0</v>
      </c>
      <c r="O157" s="5">
        <v>0.0</v>
      </c>
      <c r="P157" s="5">
        <v>0.0</v>
      </c>
    </row>
    <row r="158">
      <c r="A158" s="5">
        <v>156.0</v>
      </c>
      <c r="B158" s="6">
        <v>45356.0</v>
      </c>
      <c r="C158" s="5">
        <v>186.035844660142</v>
      </c>
      <c r="D158" s="5">
        <v>167.315504121951</v>
      </c>
      <c r="E158" s="5">
        <v>207.424157872481</v>
      </c>
      <c r="F158" s="5">
        <v>186.035844660142</v>
      </c>
      <c r="G158" s="5">
        <v>186.035844660142</v>
      </c>
      <c r="H158" s="5">
        <v>1.10844599874433</v>
      </c>
      <c r="I158" s="5">
        <v>1.10844599874433</v>
      </c>
      <c r="J158" s="5">
        <v>1.10844599874433</v>
      </c>
      <c r="K158" s="5">
        <v>1.10844599874433</v>
      </c>
      <c r="L158" s="5">
        <v>1.10844599874433</v>
      </c>
      <c r="M158" s="5">
        <v>1.10844599874433</v>
      </c>
      <c r="N158" s="5">
        <v>0.0</v>
      </c>
      <c r="O158" s="5">
        <v>0.0</v>
      </c>
      <c r="P158" s="5">
        <v>0.0</v>
      </c>
    </row>
    <row r="159">
      <c r="A159" s="5">
        <v>157.0</v>
      </c>
      <c r="B159" s="6">
        <v>45357.0</v>
      </c>
      <c r="C159" s="5">
        <v>185.448510870876</v>
      </c>
      <c r="D159" s="5">
        <v>165.394850968352</v>
      </c>
      <c r="E159" s="5">
        <v>208.971827380366</v>
      </c>
      <c r="F159" s="5">
        <v>185.448510870876</v>
      </c>
      <c r="G159" s="5">
        <v>185.448510870876</v>
      </c>
      <c r="H159" s="5">
        <v>1.03271927993525</v>
      </c>
      <c r="I159" s="5">
        <v>1.03271927993525</v>
      </c>
      <c r="J159" s="5">
        <v>1.03271927993525</v>
      </c>
      <c r="K159" s="5">
        <v>1.03271927993525</v>
      </c>
      <c r="L159" s="5">
        <v>1.03271927993525</v>
      </c>
      <c r="M159" s="5">
        <v>1.03271927993525</v>
      </c>
      <c r="N159" s="5">
        <v>0.0</v>
      </c>
      <c r="O159" s="5">
        <v>0.0</v>
      </c>
      <c r="P159" s="5">
        <v>0.0</v>
      </c>
    </row>
    <row r="160">
      <c r="A160" s="5">
        <v>158.0</v>
      </c>
      <c r="B160" s="6">
        <v>45358.0</v>
      </c>
      <c r="C160" s="5">
        <v>184.861177081611</v>
      </c>
      <c r="D160" s="5">
        <v>162.562840939647</v>
      </c>
      <c r="E160" s="5">
        <v>205.764195918564</v>
      </c>
      <c r="F160" s="5">
        <v>184.861177081611</v>
      </c>
      <c r="G160" s="5">
        <v>184.861177081611</v>
      </c>
      <c r="H160" s="5">
        <v>-1.55716239376318</v>
      </c>
      <c r="I160" s="5">
        <v>-1.55716239376318</v>
      </c>
      <c r="J160" s="5">
        <v>-1.55716239376318</v>
      </c>
      <c r="K160" s="5">
        <v>-1.55716239376318</v>
      </c>
      <c r="L160" s="5">
        <v>-1.55716239376318</v>
      </c>
      <c r="M160" s="5">
        <v>-1.55716239376318</v>
      </c>
      <c r="N160" s="5">
        <v>0.0</v>
      </c>
      <c r="O160" s="5">
        <v>0.0</v>
      </c>
      <c r="P160" s="5">
        <v>0.0</v>
      </c>
    </row>
    <row r="161">
      <c r="A161" s="5">
        <v>159.0</v>
      </c>
      <c r="B161" s="6">
        <v>45359.0</v>
      </c>
      <c r="C161" s="5">
        <v>184.273843292345</v>
      </c>
      <c r="D161" s="5">
        <v>160.404855433633</v>
      </c>
      <c r="E161" s="5">
        <v>204.271452785132</v>
      </c>
      <c r="F161" s="5">
        <v>184.273843292345</v>
      </c>
      <c r="G161" s="5">
        <v>184.273843292345</v>
      </c>
      <c r="H161" s="5">
        <v>-1.85177539240999</v>
      </c>
      <c r="I161" s="5">
        <v>-1.85177539240999</v>
      </c>
      <c r="J161" s="5">
        <v>-1.85177539240999</v>
      </c>
      <c r="K161" s="5">
        <v>-1.85177539240999</v>
      </c>
      <c r="L161" s="5">
        <v>-1.85177539240999</v>
      </c>
      <c r="M161" s="5">
        <v>-1.85177539240999</v>
      </c>
      <c r="N161" s="5">
        <v>0.0</v>
      </c>
      <c r="O161" s="5">
        <v>0.0</v>
      </c>
      <c r="P161" s="5">
        <v>0.0</v>
      </c>
    </row>
    <row r="162">
      <c r="A162" s="5">
        <v>160.0</v>
      </c>
      <c r="B162" s="6">
        <v>45362.0</v>
      </c>
      <c r="C162" s="5">
        <v>182.511941638618</v>
      </c>
      <c r="D162" s="5">
        <v>160.28783735227</v>
      </c>
      <c r="E162" s="5">
        <v>201.591199679317</v>
      </c>
      <c r="F162" s="5">
        <v>182.511941638618</v>
      </c>
      <c r="G162" s="5">
        <v>182.511941638618</v>
      </c>
      <c r="H162" s="5">
        <v>-1.24594407765185</v>
      </c>
      <c r="I162" s="5">
        <v>-1.24594407765185</v>
      </c>
      <c r="J162" s="5">
        <v>-1.24594407765185</v>
      </c>
      <c r="K162" s="5">
        <v>-1.24594407765185</v>
      </c>
      <c r="L162" s="5">
        <v>-1.24594407765185</v>
      </c>
      <c r="M162" s="5">
        <v>-1.24594407765185</v>
      </c>
      <c r="N162" s="5">
        <v>0.0</v>
      </c>
      <c r="O162" s="5">
        <v>0.0</v>
      </c>
      <c r="P162" s="5">
        <v>0.0</v>
      </c>
    </row>
    <row r="163">
      <c r="A163" s="5">
        <v>161.0</v>
      </c>
      <c r="B163" s="6">
        <v>45363.0</v>
      </c>
      <c r="C163" s="5">
        <v>181.924641087376</v>
      </c>
      <c r="D163" s="5">
        <v>162.839579585911</v>
      </c>
      <c r="E163" s="5">
        <v>203.778861363275</v>
      </c>
      <c r="F163" s="5">
        <v>181.924641087376</v>
      </c>
      <c r="G163" s="5">
        <v>181.924641087376</v>
      </c>
      <c r="H163" s="5">
        <v>1.10844599874636</v>
      </c>
      <c r="I163" s="5">
        <v>1.10844599874636</v>
      </c>
      <c r="J163" s="5">
        <v>1.10844599874636</v>
      </c>
      <c r="K163" s="5">
        <v>1.10844599874636</v>
      </c>
      <c r="L163" s="5">
        <v>1.10844599874636</v>
      </c>
      <c r="M163" s="5">
        <v>1.10844599874636</v>
      </c>
      <c r="N163" s="5">
        <v>0.0</v>
      </c>
      <c r="O163" s="5">
        <v>0.0</v>
      </c>
      <c r="P163" s="5">
        <v>0.0</v>
      </c>
    </row>
    <row r="164">
      <c r="A164" s="5">
        <v>162.0</v>
      </c>
      <c r="B164" s="6">
        <v>45364.0</v>
      </c>
      <c r="C164" s="5">
        <v>181.337340536133</v>
      </c>
      <c r="D164" s="5">
        <v>160.50752832831</v>
      </c>
      <c r="E164" s="5">
        <v>203.807694288069</v>
      </c>
      <c r="F164" s="5">
        <v>181.337340536133</v>
      </c>
      <c r="G164" s="5">
        <v>181.337340536133</v>
      </c>
      <c r="H164" s="5">
        <v>1.03271927993277</v>
      </c>
      <c r="I164" s="5">
        <v>1.03271927993277</v>
      </c>
      <c r="J164" s="5">
        <v>1.03271927993277</v>
      </c>
      <c r="K164" s="5">
        <v>1.03271927993277</v>
      </c>
      <c r="L164" s="5">
        <v>1.03271927993277</v>
      </c>
      <c r="M164" s="5">
        <v>1.03271927993277</v>
      </c>
      <c r="N164" s="5">
        <v>0.0</v>
      </c>
      <c r="O164" s="5">
        <v>0.0</v>
      </c>
      <c r="P164" s="5">
        <v>0.0</v>
      </c>
    </row>
    <row r="165">
      <c r="A165" s="5">
        <v>163.0</v>
      </c>
      <c r="B165" s="6">
        <v>45365.0</v>
      </c>
      <c r="C165" s="5">
        <v>180.750039984891</v>
      </c>
      <c r="D165" s="5">
        <v>158.597763064907</v>
      </c>
      <c r="E165" s="5">
        <v>197.397025098963</v>
      </c>
      <c r="F165" s="5">
        <v>180.750039984891</v>
      </c>
      <c r="G165" s="5">
        <v>180.750039984891</v>
      </c>
      <c r="H165" s="5">
        <v>-1.5571623937657</v>
      </c>
      <c r="I165" s="5">
        <v>-1.5571623937657</v>
      </c>
      <c r="J165" s="5">
        <v>-1.5571623937657</v>
      </c>
      <c r="K165" s="5">
        <v>-1.5571623937657</v>
      </c>
      <c r="L165" s="5">
        <v>-1.5571623937657</v>
      </c>
      <c r="M165" s="5">
        <v>-1.5571623937657</v>
      </c>
      <c r="N165" s="5">
        <v>0.0</v>
      </c>
      <c r="O165" s="5">
        <v>0.0</v>
      </c>
      <c r="P165" s="5">
        <v>0.0</v>
      </c>
    </row>
    <row r="166">
      <c r="A166" s="5">
        <v>164.0</v>
      </c>
      <c r="B166" s="6">
        <v>45366.0</v>
      </c>
      <c r="C166" s="5">
        <v>180.162739433648</v>
      </c>
      <c r="D166" s="5">
        <v>157.360819060251</v>
      </c>
      <c r="E166" s="5">
        <v>198.443737278861</v>
      </c>
      <c r="F166" s="5">
        <v>180.162739433648</v>
      </c>
      <c r="G166" s="5">
        <v>180.162739433648</v>
      </c>
      <c r="H166" s="5">
        <v>-1.85177539241004</v>
      </c>
      <c r="I166" s="5">
        <v>-1.85177539241004</v>
      </c>
      <c r="J166" s="5">
        <v>-1.85177539241004</v>
      </c>
      <c r="K166" s="5">
        <v>-1.85177539241004</v>
      </c>
      <c r="L166" s="5">
        <v>-1.85177539241004</v>
      </c>
      <c r="M166" s="5">
        <v>-1.85177539241004</v>
      </c>
      <c r="N166" s="5">
        <v>0.0</v>
      </c>
      <c r="O166" s="5">
        <v>0.0</v>
      </c>
      <c r="P166" s="5">
        <v>0.0</v>
      </c>
    </row>
    <row r="167">
      <c r="A167" s="5">
        <v>165.0</v>
      </c>
      <c r="B167" s="6">
        <v>45369.0</v>
      </c>
      <c r="C167" s="5">
        <v>178.400837779921</v>
      </c>
      <c r="D167" s="5">
        <v>155.895483721277</v>
      </c>
      <c r="E167" s="5">
        <v>196.778288236038</v>
      </c>
      <c r="F167" s="5">
        <v>178.400837779921</v>
      </c>
      <c r="G167" s="5">
        <v>178.400837779921</v>
      </c>
      <c r="H167" s="5">
        <v>-1.24594407765139</v>
      </c>
      <c r="I167" s="5">
        <v>-1.24594407765139</v>
      </c>
      <c r="J167" s="5">
        <v>-1.24594407765139</v>
      </c>
      <c r="K167" s="5">
        <v>-1.24594407765139</v>
      </c>
      <c r="L167" s="5">
        <v>-1.24594407765139</v>
      </c>
      <c r="M167" s="5">
        <v>-1.24594407765139</v>
      </c>
      <c r="N167" s="5">
        <v>0.0</v>
      </c>
      <c r="O167" s="5">
        <v>0.0</v>
      </c>
      <c r="P167" s="5">
        <v>0.0</v>
      </c>
    </row>
    <row r="168">
      <c r="A168" s="5">
        <v>166.0</v>
      </c>
      <c r="B168" s="6">
        <v>45370.0</v>
      </c>
      <c r="C168" s="5">
        <v>177.813537228679</v>
      </c>
      <c r="D168" s="5">
        <v>159.304629891118</v>
      </c>
      <c r="E168" s="5">
        <v>199.345029602997</v>
      </c>
      <c r="F168" s="5">
        <v>177.813537228679</v>
      </c>
      <c r="G168" s="5">
        <v>177.813537228679</v>
      </c>
      <c r="H168" s="5">
        <v>1.10844599874807</v>
      </c>
      <c r="I168" s="5">
        <v>1.10844599874807</v>
      </c>
      <c r="J168" s="5">
        <v>1.10844599874807</v>
      </c>
      <c r="K168" s="5">
        <v>1.10844599874807</v>
      </c>
      <c r="L168" s="5">
        <v>1.10844599874807</v>
      </c>
      <c r="M168" s="5">
        <v>1.10844599874807</v>
      </c>
      <c r="N168" s="5">
        <v>0.0</v>
      </c>
      <c r="O168" s="5">
        <v>0.0</v>
      </c>
      <c r="P168" s="5">
        <v>0.0</v>
      </c>
    </row>
    <row r="169">
      <c r="A169" s="5">
        <v>167.0</v>
      </c>
      <c r="B169" s="6">
        <v>45371.0</v>
      </c>
      <c r="C169" s="5">
        <v>177.226236677436</v>
      </c>
      <c r="D169" s="5">
        <v>157.376587541443</v>
      </c>
      <c r="E169" s="5">
        <v>199.783372084593</v>
      </c>
      <c r="F169" s="5">
        <v>177.226236677436</v>
      </c>
      <c r="G169" s="5">
        <v>177.226236677436</v>
      </c>
      <c r="H169" s="5">
        <v>1.03271927993028</v>
      </c>
      <c r="I169" s="5">
        <v>1.03271927993028</v>
      </c>
      <c r="J169" s="5">
        <v>1.03271927993028</v>
      </c>
      <c r="K169" s="5">
        <v>1.03271927993028</v>
      </c>
      <c r="L169" s="5">
        <v>1.03271927993028</v>
      </c>
      <c r="M169" s="5">
        <v>1.03271927993028</v>
      </c>
      <c r="N169" s="5">
        <v>0.0</v>
      </c>
      <c r="O169" s="5">
        <v>0.0</v>
      </c>
      <c r="P169" s="5">
        <v>0.0</v>
      </c>
    </row>
    <row r="170">
      <c r="A170" s="5">
        <v>168.0</v>
      </c>
      <c r="B170" s="6">
        <v>45372.0</v>
      </c>
      <c r="C170" s="5">
        <v>176.711700196731</v>
      </c>
      <c r="D170" s="5">
        <v>154.036707146494</v>
      </c>
      <c r="E170" s="5">
        <v>197.639587045044</v>
      </c>
      <c r="F170" s="5">
        <v>176.711700196731</v>
      </c>
      <c r="G170" s="5">
        <v>176.711700196731</v>
      </c>
      <c r="H170" s="5">
        <v>-1.557162393766</v>
      </c>
      <c r="I170" s="5">
        <v>-1.557162393766</v>
      </c>
      <c r="J170" s="5">
        <v>-1.557162393766</v>
      </c>
      <c r="K170" s="5">
        <v>-1.557162393766</v>
      </c>
      <c r="L170" s="5">
        <v>-1.557162393766</v>
      </c>
      <c r="M170" s="5">
        <v>-1.557162393766</v>
      </c>
      <c r="N170" s="5">
        <v>0.0</v>
      </c>
      <c r="O170" s="5">
        <v>0.0</v>
      </c>
      <c r="P170" s="5">
        <v>0.0</v>
      </c>
    </row>
    <row r="171">
      <c r="A171" s="5">
        <v>169.0</v>
      </c>
      <c r="B171" s="6">
        <v>45373.0</v>
      </c>
      <c r="C171" s="5">
        <v>176.197163716026</v>
      </c>
      <c r="D171" s="5">
        <v>153.092792370946</v>
      </c>
      <c r="E171" s="5">
        <v>193.764164811072</v>
      </c>
      <c r="F171" s="5">
        <v>176.197163716026</v>
      </c>
      <c r="G171" s="5">
        <v>176.197163716026</v>
      </c>
      <c r="H171" s="5">
        <v>-1.85177539240749</v>
      </c>
      <c r="I171" s="5">
        <v>-1.85177539240749</v>
      </c>
      <c r="J171" s="5">
        <v>-1.85177539240749</v>
      </c>
      <c r="K171" s="5">
        <v>-1.85177539240749</v>
      </c>
      <c r="L171" s="5">
        <v>-1.85177539240749</v>
      </c>
      <c r="M171" s="5">
        <v>-1.85177539240749</v>
      </c>
      <c r="N171" s="5">
        <v>0.0</v>
      </c>
      <c r="O171" s="5">
        <v>0.0</v>
      </c>
      <c r="P171" s="5">
        <v>0.0</v>
      </c>
    </row>
    <row r="172">
      <c r="A172" s="5">
        <v>170.0</v>
      </c>
      <c r="B172" s="6">
        <v>45376.0</v>
      </c>
      <c r="C172" s="5">
        <v>174.653554273911</v>
      </c>
      <c r="D172" s="5">
        <v>153.302873771243</v>
      </c>
      <c r="E172" s="5">
        <v>194.369504452117</v>
      </c>
      <c r="F172" s="5">
        <v>174.653554273911</v>
      </c>
      <c r="G172" s="5">
        <v>174.653554273911</v>
      </c>
      <c r="H172" s="5">
        <v>-1.24594407765172</v>
      </c>
      <c r="I172" s="5">
        <v>-1.24594407765172</v>
      </c>
      <c r="J172" s="5">
        <v>-1.24594407765172</v>
      </c>
      <c r="K172" s="5">
        <v>-1.24594407765172</v>
      </c>
      <c r="L172" s="5">
        <v>-1.24594407765172</v>
      </c>
      <c r="M172" s="5">
        <v>-1.24594407765172</v>
      </c>
      <c r="N172" s="5">
        <v>0.0</v>
      </c>
      <c r="O172" s="5">
        <v>0.0</v>
      </c>
      <c r="P172" s="5">
        <v>0.0</v>
      </c>
    </row>
    <row r="173">
      <c r="A173" s="5">
        <v>171.0</v>
      </c>
      <c r="B173" s="6">
        <v>45377.0</v>
      </c>
      <c r="C173" s="5">
        <v>174.139017793205</v>
      </c>
      <c r="D173" s="5">
        <v>154.137420913408</v>
      </c>
      <c r="E173" s="5">
        <v>195.11052482437</v>
      </c>
      <c r="F173" s="5">
        <v>174.139017793205</v>
      </c>
      <c r="G173" s="5">
        <v>174.139017793205</v>
      </c>
      <c r="H173" s="5">
        <v>1.1084459987501</v>
      </c>
      <c r="I173" s="5">
        <v>1.1084459987501</v>
      </c>
      <c r="J173" s="5">
        <v>1.1084459987501</v>
      </c>
      <c r="K173" s="5">
        <v>1.1084459987501</v>
      </c>
      <c r="L173" s="5">
        <v>1.1084459987501</v>
      </c>
      <c r="M173" s="5">
        <v>1.1084459987501</v>
      </c>
      <c r="N173" s="5">
        <v>0.0</v>
      </c>
      <c r="O173" s="5">
        <v>0.0</v>
      </c>
      <c r="P173" s="5">
        <v>0.0</v>
      </c>
    </row>
    <row r="174">
      <c r="A174" s="5">
        <v>172.0</v>
      </c>
      <c r="B174" s="6">
        <v>45378.0</v>
      </c>
      <c r="C174" s="5">
        <v>173.6244813125</v>
      </c>
      <c r="D174" s="5">
        <v>153.655081194701</v>
      </c>
      <c r="E174" s="5">
        <v>196.011579167858</v>
      </c>
      <c r="F174" s="5">
        <v>173.6244813125</v>
      </c>
      <c r="G174" s="5">
        <v>173.6244813125</v>
      </c>
      <c r="H174" s="5">
        <v>1.03271927992922</v>
      </c>
      <c r="I174" s="5">
        <v>1.03271927992922</v>
      </c>
      <c r="J174" s="5">
        <v>1.03271927992922</v>
      </c>
      <c r="K174" s="5">
        <v>1.03271927992922</v>
      </c>
      <c r="L174" s="5">
        <v>1.03271927992922</v>
      </c>
      <c r="M174" s="5">
        <v>1.03271927992922</v>
      </c>
      <c r="N174" s="5">
        <v>0.0</v>
      </c>
      <c r="O174" s="5">
        <v>0.0</v>
      </c>
      <c r="P174" s="5">
        <v>0.0</v>
      </c>
    </row>
    <row r="175">
      <c r="A175" s="5">
        <v>173.0</v>
      </c>
      <c r="B175" s="6">
        <v>45379.0</v>
      </c>
      <c r="C175" s="5">
        <v>173.109944831795</v>
      </c>
      <c r="D175" s="5">
        <v>150.402495385421</v>
      </c>
      <c r="E175" s="5">
        <v>194.235808032333</v>
      </c>
      <c r="F175" s="5">
        <v>173.109944831795</v>
      </c>
      <c r="G175" s="5">
        <v>173.109944831795</v>
      </c>
      <c r="H175" s="5">
        <v>-1.55716239377075</v>
      </c>
      <c r="I175" s="5">
        <v>-1.55716239377075</v>
      </c>
      <c r="J175" s="5">
        <v>-1.55716239377075</v>
      </c>
      <c r="K175" s="5">
        <v>-1.55716239377075</v>
      </c>
      <c r="L175" s="5">
        <v>-1.55716239377075</v>
      </c>
      <c r="M175" s="5">
        <v>-1.55716239377075</v>
      </c>
      <c r="N175" s="5">
        <v>0.0</v>
      </c>
      <c r="O175" s="5">
        <v>0.0</v>
      </c>
      <c r="P175" s="5">
        <v>0.0</v>
      </c>
    </row>
    <row r="176">
      <c r="A176" s="5">
        <v>174.0</v>
      </c>
      <c r="B176" s="6">
        <v>45383.0</v>
      </c>
      <c r="C176" s="5">
        <v>171.051798908974</v>
      </c>
      <c r="D176" s="5">
        <v>150.402913634983</v>
      </c>
      <c r="E176" s="5">
        <v>190.726240384156</v>
      </c>
      <c r="F176" s="5">
        <v>171.051798908974</v>
      </c>
      <c r="G176" s="5">
        <v>171.051798908974</v>
      </c>
      <c r="H176" s="5">
        <v>-1.24594407765123</v>
      </c>
      <c r="I176" s="5">
        <v>-1.24594407765123</v>
      </c>
      <c r="J176" s="5">
        <v>-1.24594407765123</v>
      </c>
      <c r="K176" s="5">
        <v>-1.24594407765123</v>
      </c>
      <c r="L176" s="5">
        <v>-1.24594407765123</v>
      </c>
      <c r="M176" s="5">
        <v>-1.24594407765123</v>
      </c>
      <c r="N176" s="5">
        <v>0.0</v>
      </c>
      <c r="O176" s="5">
        <v>0.0</v>
      </c>
      <c r="P176" s="5">
        <v>0.0</v>
      </c>
    </row>
    <row r="177">
      <c r="A177" s="5">
        <v>175.0</v>
      </c>
      <c r="B177" s="6">
        <v>45384.0</v>
      </c>
      <c r="C177" s="5">
        <v>170.537262428269</v>
      </c>
      <c r="D177" s="5">
        <v>150.678580424294</v>
      </c>
      <c r="E177" s="5">
        <v>192.010931361278</v>
      </c>
      <c r="F177" s="5">
        <v>170.537262428269</v>
      </c>
      <c r="G177" s="5">
        <v>170.537262428269</v>
      </c>
      <c r="H177" s="5">
        <v>1.10844599874168</v>
      </c>
      <c r="I177" s="5">
        <v>1.10844599874168</v>
      </c>
      <c r="J177" s="5">
        <v>1.10844599874168</v>
      </c>
      <c r="K177" s="5">
        <v>1.10844599874168</v>
      </c>
      <c r="L177" s="5">
        <v>1.10844599874168</v>
      </c>
      <c r="M177" s="5">
        <v>1.10844599874168</v>
      </c>
      <c r="N177" s="5">
        <v>0.0</v>
      </c>
      <c r="O177" s="5">
        <v>0.0</v>
      </c>
      <c r="P177" s="5">
        <v>0.0</v>
      </c>
    </row>
    <row r="178">
      <c r="A178" s="5">
        <v>176.0</v>
      </c>
      <c r="B178" s="6">
        <v>45385.0</v>
      </c>
      <c r="C178" s="5">
        <v>170.20519142692</v>
      </c>
      <c r="D178" s="5">
        <v>152.070151803114</v>
      </c>
      <c r="E178" s="5">
        <v>192.126376955195</v>
      </c>
      <c r="F178" s="5">
        <v>170.20519142692</v>
      </c>
      <c r="G178" s="5">
        <v>170.20519142692</v>
      </c>
      <c r="H178" s="5">
        <v>1.03271927993437</v>
      </c>
      <c r="I178" s="5">
        <v>1.03271927993437</v>
      </c>
      <c r="J178" s="5">
        <v>1.03271927993437</v>
      </c>
      <c r="K178" s="5">
        <v>1.03271927993437</v>
      </c>
      <c r="L178" s="5">
        <v>1.03271927993437</v>
      </c>
      <c r="M178" s="5">
        <v>1.03271927993437</v>
      </c>
      <c r="N178" s="5">
        <v>0.0</v>
      </c>
      <c r="O178" s="5">
        <v>0.0</v>
      </c>
      <c r="P178" s="5">
        <v>0.0</v>
      </c>
    </row>
    <row r="179">
      <c r="A179" s="5">
        <v>177.0</v>
      </c>
      <c r="B179" s="6">
        <v>45386.0</v>
      </c>
      <c r="C179" s="5">
        <v>169.87312042557</v>
      </c>
      <c r="D179" s="5">
        <v>147.378426066765</v>
      </c>
      <c r="E179" s="5">
        <v>190.173718023033</v>
      </c>
      <c r="F179" s="5">
        <v>169.87312042557</v>
      </c>
      <c r="G179" s="5">
        <v>169.87312042557</v>
      </c>
      <c r="H179" s="5">
        <v>-1.55716239377105</v>
      </c>
      <c r="I179" s="5">
        <v>-1.55716239377105</v>
      </c>
      <c r="J179" s="5">
        <v>-1.55716239377105</v>
      </c>
      <c r="K179" s="5">
        <v>-1.55716239377105</v>
      </c>
      <c r="L179" s="5">
        <v>-1.55716239377105</v>
      </c>
      <c r="M179" s="5">
        <v>-1.55716239377105</v>
      </c>
      <c r="N179" s="5">
        <v>0.0</v>
      </c>
      <c r="O179" s="5">
        <v>0.0</v>
      </c>
      <c r="P179" s="5">
        <v>0.0</v>
      </c>
    </row>
    <row r="180">
      <c r="A180" s="5">
        <v>178.0</v>
      </c>
      <c r="B180" s="6">
        <v>45387.0</v>
      </c>
      <c r="C180" s="5">
        <v>169.541049424221</v>
      </c>
      <c r="D180" s="5">
        <v>146.952027722048</v>
      </c>
      <c r="E180" s="5">
        <v>189.382835321688</v>
      </c>
      <c r="F180" s="5">
        <v>169.541049424221</v>
      </c>
      <c r="G180" s="5">
        <v>169.541049424221</v>
      </c>
      <c r="H180" s="5">
        <v>-1.85177539241318</v>
      </c>
      <c r="I180" s="5">
        <v>-1.85177539241318</v>
      </c>
      <c r="J180" s="5">
        <v>-1.85177539241318</v>
      </c>
      <c r="K180" s="5">
        <v>-1.85177539241318</v>
      </c>
      <c r="L180" s="5">
        <v>-1.85177539241318</v>
      </c>
      <c r="M180" s="5">
        <v>-1.85177539241318</v>
      </c>
      <c r="N180" s="5">
        <v>0.0</v>
      </c>
      <c r="O180" s="5">
        <v>0.0</v>
      </c>
      <c r="P180" s="5">
        <v>0.0</v>
      </c>
    </row>
    <row r="181">
      <c r="A181" s="5">
        <v>179.0</v>
      </c>
      <c r="B181" s="6">
        <v>45390.0</v>
      </c>
      <c r="C181" s="5">
        <v>168.544836420172</v>
      </c>
      <c r="D181" s="5">
        <v>146.45269374651</v>
      </c>
      <c r="E181" s="5">
        <v>186.735710363732</v>
      </c>
      <c r="F181" s="5">
        <v>168.544836420172</v>
      </c>
      <c r="G181" s="5">
        <v>168.544836420172</v>
      </c>
      <c r="H181" s="5">
        <v>-1.24594407765239</v>
      </c>
      <c r="I181" s="5">
        <v>-1.24594407765239</v>
      </c>
      <c r="J181" s="5">
        <v>-1.24594407765239</v>
      </c>
      <c r="K181" s="5">
        <v>-1.24594407765239</v>
      </c>
      <c r="L181" s="5">
        <v>-1.24594407765239</v>
      </c>
      <c r="M181" s="5">
        <v>-1.24594407765239</v>
      </c>
      <c r="N181" s="5">
        <v>0.0</v>
      </c>
      <c r="O181" s="5">
        <v>0.0</v>
      </c>
      <c r="P181" s="5">
        <v>0.0</v>
      </c>
    </row>
    <row r="182">
      <c r="A182" s="5">
        <v>180.0</v>
      </c>
      <c r="B182" s="6">
        <v>45391.0</v>
      </c>
      <c r="C182" s="5">
        <v>168.212765418823</v>
      </c>
      <c r="D182" s="5">
        <v>147.270164740192</v>
      </c>
      <c r="E182" s="5">
        <v>191.048624696962</v>
      </c>
      <c r="F182" s="5">
        <v>168.212765418823</v>
      </c>
      <c r="G182" s="5">
        <v>168.212765418823</v>
      </c>
      <c r="H182" s="5">
        <v>1.10844599874338</v>
      </c>
      <c r="I182" s="5">
        <v>1.10844599874338</v>
      </c>
      <c r="J182" s="5">
        <v>1.10844599874338</v>
      </c>
      <c r="K182" s="5">
        <v>1.10844599874338</v>
      </c>
      <c r="L182" s="5">
        <v>1.10844599874338</v>
      </c>
      <c r="M182" s="5">
        <v>1.10844599874338</v>
      </c>
      <c r="N182" s="5">
        <v>0.0</v>
      </c>
      <c r="O182" s="5">
        <v>0.0</v>
      </c>
      <c r="P182" s="5">
        <v>0.0</v>
      </c>
    </row>
    <row r="183">
      <c r="A183" s="5">
        <v>181.0</v>
      </c>
      <c r="B183" s="6">
        <v>45392.0</v>
      </c>
      <c r="C183" s="5">
        <v>167.880694417473</v>
      </c>
      <c r="D183" s="5">
        <v>148.123628342112</v>
      </c>
      <c r="E183" s="5">
        <v>190.314502911082</v>
      </c>
      <c r="F183" s="5">
        <v>167.880694417473</v>
      </c>
      <c r="G183" s="5">
        <v>167.880694417473</v>
      </c>
      <c r="H183" s="5">
        <v>1.03271927993473</v>
      </c>
      <c r="I183" s="5">
        <v>1.03271927993473</v>
      </c>
      <c r="J183" s="5">
        <v>1.03271927993473</v>
      </c>
      <c r="K183" s="5">
        <v>1.03271927993473</v>
      </c>
      <c r="L183" s="5">
        <v>1.03271927993473</v>
      </c>
      <c r="M183" s="5">
        <v>1.03271927993473</v>
      </c>
      <c r="N183" s="5">
        <v>0.0</v>
      </c>
      <c r="O183" s="5">
        <v>0.0</v>
      </c>
      <c r="P183" s="5">
        <v>0.0</v>
      </c>
    </row>
    <row r="184">
      <c r="A184" s="5">
        <v>182.0</v>
      </c>
      <c r="B184" s="6">
        <v>45393.0</v>
      </c>
      <c r="C184" s="5">
        <v>167.548623416124</v>
      </c>
      <c r="D184" s="5">
        <v>144.234481624249</v>
      </c>
      <c r="E184" s="5">
        <v>186.986504051537</v>
      </c>
      <c r="F184" s="5">
        <v>167.548623416124</v>
      </c>
      <c r="G184" s="5">
        <v>167.548623416124</v>
      </c>
      <c r="H184" s="5">
        <v>-1.55716239377134</v>
      </c>
      <c r="I184" s="5">
        <v>-1.55716239377134</v>
      </c>
      <c r="J184" s="5">
        <v>-1.55716239377134</v>
      </c>
      <c r="K184" s="5">
        <v>-1.55716239377134</v>
      </c>
      <c r="L184" s="5">
        <v>-1.55716239377134</v>
      </c>
      <c r="M184" s="5">
        <v>-1.55716239377134</v>
      </c>
      <c r="N184" s="5">
        <v>0.0</v>
      </c>
      <c r="O184" s="5">
        <v>0.0</v>
      </c>
      <c r="P184" s="5">
        <v>0.0</v>
      </c>
    </row>
    <row r="185">
      <c r="A185" s="5">
        <v>183.0</v>
      </c>
      <c r="B185" s="6">
        <v>45394.0</v>
      </c>
      <c r="C185" s="5">
        <v>167.216552414774</v>
      </c>
      <c r="D185" s="5">
        <v>143.774388023981</v>
      </c>
      <c r="E185" s="5">
        <v>185.45307147464</v>
      </c>
      <c r="F185" s="5">
        <v>167.216552414774</v>
      </c>
      <c r="G185" s="5">
        <v>167.216552414774</v>
      </c>
      <c r="H185" s="5">
        <v>-1.85177539241063</v>
      </c>
      <c r="I185" s="5">
        <v>-1.85177539241063</v>
      </c>
      <c r="J185" s="5">
        <v>-1.85177539241063</v>
      </c>
      <c r="K185" s="5">
        <v>-1.85177539241063</v>
      </c>
      <c r="L185" s="5">
        <v>-1.85177539241063</v>
      </c>
      <c r="M185" s="5">
        <v>-1.85177539241063</v>
      </c>
      <c r="N185" s="5">
        <v>0.0</v>
      </c>
      <c r="O185" s="5">
        <v>0.0</v>
      </c>
      <c r="P185" s="5">
        <v>0.0</v>
      </c>
    </row>
    <row r="186">
      <c r="A186" s="5">
        <v>184.0</v>
      </c>
      <c r="B186" s="6">
        <v>45397.0</v>
      </c>
      <c r="C186" s="5">
        <v>167.113082375547</v>
      </c>
      <c r="D186" s="5">
        <v>143.945121684972</v>
      </c>
      <c r="E186" s="5">
        <v>187.458454887948</v>
      </c>
      <c r="F186" s="5">
        <v>167.113082375547</v>
      </c>
      <c r="G186" s="5">
        <v>167.113082375547</v>
      </c>
      <c r="H186" s="5">
        <v>-1.24594407765189</v>
      </c>
      <c r="I186" s="5">
        <v>-1.24594407765189</v>
      </c>
      <c r="J186" s="5">
        <v>-1.24594407765189</v>
      </c>
      <c r="K186" s="5">
        <v>-1.24594407765189</v>
      </c>
      <c r="L186" s="5">
        <v>-1.24594407765189</v>
      </c>
      <c r="M186" s="5">
        <v>-1.24594407765189</v>
      </c>
      <c r="N186" s="5">
        <v>0.0</v>
      </c>
      <c r="O186" s="5">
        <v>0.0</v>
      </c>
      <c r="P186" s="5">
        <v>0.0</v>
      </c>
    </row>
    <row r="187">
      <c r="A187" s="5">
        <v>185.0</v>
      </c>
      <c r="B187" s="6">
        <v>45398.0</v>
      </c>
      <c r="C187" s="5">
        <v>167.078592362471</v>
      </c>
      <c r="D187" s="5">
        <v>146.208628665322</v>
      </c>
      <c r="E187" s="5">
        <v>188.882147798083</v>
      </c>
      <c r="F187" s="5">
        <v>167.078592362471</v>
      </c>
      <c r="G187" s="5">
        <v>167.078592362471</v>
      </c>
      <c r="H187" s="5">
        <v>1.10844599874509</v>
      </c>
      <c r="I187" s="5">
        <v>1.10844599874509</v>
      </c>
      <c r="J187" s="5">
        <v>1.10844599874509</v>
      </c>
      <c r="K187" s="5">
        <v>1.10844599874509</v>
      </c>
      <c r="L187" s="5">
        <v>1.10844599874509</v>
      </c>
      <c r="M187" s="5">
        <v>1.10844599874509</v>
      </c>
      <c r="N187" s="5">
        <v>0.0</v>
      </c>
      <c r="O187" s="5">
        <v>0.0</v>
      </c>
      <c r="P187" s="5">
        <v>0.0</v>
      </c>
    </row>
    <row r="188">
      <c r="A188" s="5">
        <v>186.0</v>
      </c>
      <c r="B188" s="6">
        <v>45399.0</v>
      </c>
      <c r="C188" s="5">
        <v>167.044102349396</v>
      </c>
      <c r="D188" s="5">
        <v>145.665662991482</v>
      </c>
      <c r="E188" s="5">
        <v>188.863871696819</v>
      </c>
      <c r="F188" s="5">
        <v>167.044102349396</v>
      </c>
      <c r="G188" s="5">
        <v>167.044102349396</v>
      </c>
      <c r="H188" s="5">
        <v>1.03271927993225</v>
      </c>
      <c r="I188" s="5">
        <v>1.03271927993225</v>
      </c>
      <c r="J188" s="5">
        <v>1.03271927993225</v>
      </c>
      <c r="K188" s="5">
        <v>1.03271927993225</v>
      </c>
      <c r="L188" s="5">
        <v>1.03271927993225</v>
      </c>
      <c r="M188" s="5">
        <v>1.03271927993225</v>
      </c>
      <c r="N188" s="5">
        <v>0.0</v>
      </c>
      <c r="O188" s="5">
        <v>0.0</v>
      </c>
      <c r="P188" s="5">
        <v>0.0</v>
      </c>
    </row>
    <row r="189">
      <c r="A189" s="5">
        <v>187.0</v>
      </c>
      <c r="B189" s="6">
        <v>45400.0</v>
      </c>
      <c r="C189" s="5">
        <v>167.00961233632</v>
      </c>
      <c r="D189" s="5">
        <v>143.38564244742</v>
      </c>
      <c r="E189" s="5">
        <v>185.45348779986</v>
      </c>
      <c r="F189" s="5">
        <v>167.00961233632</v>
      </c>
      <c r="G189" s="5">
        <v>167.00961233632</v>
      </c>
      <c r="H189" s="5">
        <v>-1.55716239377387</v>
      </c>
      <c r="I189" s="5">
        <v>-1.55716239377387</v>
      </c>
      <c r="J189" s="5">
        <v>-1.55716239377387</v>
      </c>
      <c r="K189" s="5">
        <v>-1.55716239377387</v>
      </c>
      <c r="L189" s="5">
        <v>-1.55716239377387</v>
      </c>
      <c r="M189" s="5">
        <v>-1.55716239377387</v>
      </c>
      <c r="N189" s="5">
        <v>0.0</v>
      </c>
      <c r="O189" s="5">
        <v>0.0</v>
      </c>
      <c r="P189" s="5">
        <v>0.0</v>
      </c>
    </row>
    <row r="190">
      <c r="A190" s="5">
        <v>188.0</v>
      </c>
      <c r="B190" s="6">
        <v>45401.0</v>
      </c>
      <c r="C190" s="5">
        <v>166.975122323244</v>
      </c>
      <c r="D190" s="5">
        <v>142.903820608732</v>
      </c>
      <c r="E190" s="5">
        <v>185.026477103411</v>
      </c>
      <c r="F190" s="5">
        <v>166.975122323244</v>
      </c>
      <c r="G190" s="5">
        <v>166.975122323244</v>
      </c>
      <c r="H190" s="5">
        <v>-1.85177539241886</v>
      </c>
      <c r="I190" s="5">
        <v>-1.85177539241886</v>
      </c>
      <c r="J190" s="5">
        <v>-1.85177539241886</v>
      </c>
      <c r="K190" s="5">
        <v>-1.85177539241886</v>
      </c>
      <c r="L190" s="5">
        <v>-1.85177539241886</v>
      </c>
      <c r="M190" s="5">
        <v>-1.85177539241886</v>
      </c>
      <c r="N190" s="5">
        <v>0.0</v>
      </c>
      <c r="O190" s="5">
        <v>0.0</v>
      </c>
      <c r="P190" s="5">
        <v>0.0</v>
      </c>
    </row>
    <row r="191">
      <c r="A191" s="5">
        <v>189.0</v>
      </c>
      <c r="B191" s="6">
        <v>45404.0</v>
      </c>
      <c r="C191" s="5">
        <v>166.871652284017</v>
      </c>
      <c r="D191" s="5">
        <v>143.62810187719</v>
      </c>
      <c r="E191" s="5">
        <v>187.225658623982</v>
      </c>
      <c r="F191" s="5">
        <v>166.871652284017</v>
      </c>
      <c r="G191" s="5">
        <v>166.871652284017</v>
      </c>
      <c r="H191" s="5">
        <v>-1.2459440776514</v>
      </c>
      <c r="I191" s="5">
        <v>-1.2459440776514</v>
      </c>
      <c r="J191" s="5">
        <v>-1.2459440776514</v>
      </c>
      <c r="K191" s="5">
        <v>-1.2459440776514</v>
      </c>
      <c r="L191" s="5">
        <v>-1.2459440776514</v>
      </c>
      <c r="M191" s="5">
        <v>-1.2459440776514</v>
      </c>
      <c r="N191" s="5">
        <v>0.0</v>
      </c>
      <c r="O191" s="5">
        <v>0.0</v>
      </c>
      <c r="P191" s="5">
        <v>0.0</v>
      </c>
    </row>
    <row r="192">
      <c r="A192" s="5">
        <v>190.0</v>
      </c>
      <c r="B192" s="6">
        <v>45405.0</v>
      </c>
      <c r="C192" s="5">
        <v>166.837162270941</v>
      </c>
      <c r="D192" s="5">
        <v>145.684619877537</v>
      </c>
      <c r="E192" s="5">
        <v>188.024246909412</v>
      </c>
      <c r="F192" s="5">
        <v>166.837162270941</v>
      </c>
      <c r="G192" s="5">
        <v>166.837162270941</v>
      </c>
      <c r="H192" s="5">
        <v>1.10844599874712</v>
      </c>
      <c r="I192" s="5">
        <v>1.10844599874712</v>
      </c>
      <c r="J192" s="5">
        <v>1.10844599874712</v>
      </c>
      <c r="K192" s="5">
        <v>1.10844599874712</v>
      </c>
      <c r="L192" s="5">
        <v>1.10844599874712</v>
      </c>
      <c r="M192" s="5">
        <v>1.10844599874712</v>
      </c>
      <c r="N192" s="5">
        <v>0.0</v>
      </c>
      <c r="O192" s="5">
        <v>0.0</v>
      </c>
      <c r="P192" s="5">
        <v>0.0</v>
      </c>
    </row>
    <row r="193">
      <c r="A193" s="5">
        <v>191.0</v>
      </c>
      <c r="B193" s="6">
        <v>45406.0</v>
      </c>
      <c r="C193" s="5">
        <v>166.802672257865</v>
      </c>
      <c r="D193" s="5">
        <v>147.458339362343</v>
      </c>
      <c r="E193" s="5">
        <v>189.979811797664</v>
      </c>
      <c r="F193" s="5">
        <v>166.802672257865</v>
      </c>
      <c r="G193" s="5">
        <v>166.802672257865</v>
      </c>
      <c r="H193" s="5">
        <v>1.03271927993118</v>
      </c>
      <c r="I193" s="5">
        <v>1.03271927993118</v>
      </c>
      <c r="J193" s="5">
        <v>1.03271927993118</v>
      </c>
      <c r="K193" s="5">
        <v>1.03271927993118</v>
      </c>
      <c r="L193" s="5">
        <v>1.03271927993118</v>
      </c>
      <c r="M193" s="5">
        <v>1.03271927993118</v>
      </c>
      <c r="N193" s="5">
        <v>0.0</v>
      </c>
      <c r="O193" s="5">
        <v>0.0</v>
      </c>
      <c r="P193" s="5">
        <v>0.0</v>
      </c>
    </row>
    <row r="194">
      <c r="A194" s="5">
        <v>192.0</v>
      </c>
      <c r="B194" s="6">
        <v>45407.0</v>
      </c>
      <c r="C194" s="5">
        <v>167.158356455643</v>
      </c>
      <c r="D194" s="5">
        <v>144.667068604554</v>
      </c>
      <c r="E194" s="5">
        <v>185.462675147752</v>
      </c>
      <c r="F194" s="5">
        <v>167.158356455643</v>
      </c>
      <c r="G194" s="5">
        <v>167.158356455643</v>
      </c>
      <c r="H194" s="5">
        <v>-1.55716239376305</v>
      </c>
      <c r="I194" s="5">
        <v>-1.55716239376305</v>
      </c>
      <c r="J194" s="5">
        <v>-1.55716239376305</v>
      </c>
      <c r="K194" s="5">
        <v>-1.55716239376305</v>
      </c>
      <c r="L194" s="5">
        <v>-1.55716239376305</v>
      </c>
      <c r="M194" s="5">
        <v>-1.55716239376305</v>
      </c>
      <c r="N194" s="5">
        <v>0.0</v>
      </c>
      <c r="O194" s="5">
        <v>0.0</v>
      </c>
      <c r="P194" s="5">
        <v>0.0</v>
      </c>
    </row>
    <row r="195">
      <c r="A195" s="5">
        <v>193.0</v>
      </c>
      <c r="B195" s="6">
        <v>45408.0</v>
      </c>
      <c r="C195" s="5">
        <v>167.51404065342</v>
      </c>
      <c r="D195" s="5">
        <v>145.60135220788</v>
      </c>
      <c r="E195" s="5">
        <v>187.714426866164</v>
      </c>
      <c r="F195" s="5">
        <v>167.51404065342</v>
      </c>
      <c r="G195" s="5">
        <v>167.51404065342</v>
      </c>
      <c r="H195" s="5">
        <v>-1.85177539241891</v>
      </c>
      <c r="I195" s="5">
        <v>-1.85177539241891</v>
      </c>
      <c r="J195" s="5">
        <v>-1.85177539241891</v>
      </c>
      <c r="K195" s="5">
        <v>-1.85177539241891</v>
      </c>
      <c r="L195" s="5">
        <v>-1.85177539241891</v>
      </c>
      <c r="M195" s="5">
        <v>-1.85177539241891</v>
      </c>
      <c r="N195" s="5">
        <v>0.0</v>
      </c>
      <c r="O195" s="5">
        <v>0.0</v>
      </c>
      <c r="P195" s="5">
        <v>0.0</v>
      </c>
    </row>
    <row r="196">
      <c r="A196" s="5">
        <v>194.0</v>
      </c>
      <c r="B196" s="6">
        <v>45411.0</v>
      </c>
      <c r="C196" s="5">
        <v>168.581093246752</v>
      </c>
      <c r="D196" s="5">
        <v>145.956431480215</v>
      </c>
      <c r="E196" s="5">
        <v>189.214122460549</v>
      </c>
      <c r="F196" s="5">
        <v>168.581093246752</v>
      </c>
      <c r="G196" s="5">
        <v>168.581093246752</v>
      </c>
      <c r="H196" s="5">
        <v>-1.24594407765177</v>
      </c>
      <c r="I196" s="5">
        <v>-1.24594407765177</v>
      </c>
      <c r="J196" s="5">
        <v>-1.24594407765177</v>
      </c>
      <c r="K196" s="5">
        <v>-1.24594407765177</v>
      </c>
      <c r="L196" s="5">
        <v>-1.24594407765177</v>
      </c>
      <c r="M196" s="5">
        <v>-1.24594407765177</v>
      </c>
      <c r="N196" s="5">
        <v>0.0</v>
      </c>
      <c r="O196" s="5">
        <v>0.0</v>
      </c>
      <c r="P196" s="5">
        <v>0.0</v>
      </c>
    </row>
    <row r="197">
      <c r="A197" s="5">
        <v>195.0</v>
      </c>
      <c r="B197" s="6">
        <v>45412.0</v>
      </c>
      <c r="C197" s="5">
        <v>168.93677744453</v>
      </c>
      <c r="D197" s="5">
        <v>149.776697306815</v>
      </c>
      <c r="E197" s="5">
        <v>190.318056176862</v>
      </c>
      <c r="F197" s="5">
        <v>168.93677744453</v>
      </c>
      <c r="G197" s="5">
        <v>168.93677744453</v>
      </c>
      <c r="H197" s="5">
        <v>1.10844599873902</v>
      </c>
      <c r="I197" s="5">
        <v>1.10844599873902</v>
      </c>
      <c r="J197" s="5">
        <v>1.10844599873902</v>
      </c>
      <c r="K197" s="5">
        <v>1.10844599873902</v>
      </c>
      <c r="L197" s="5">
        <v>1.10844599873902</v>
      </c>
      <c r="M197" s="5">
        <v>1.10844599873902</v>
      </c>
      <c r="N197" s="5">
        <v>0.0</v>
      </c>
      <c r="O197" s="5">
        <v>0.0</v>
      </c>
      <c r="P197" s="5">
        <v>0.0</v>
      </c>
    </row>
    <row r="198">
      <c r="A198" s="5">
        <v>196.0</v>
      </c>
      <c r="B198" s="6">
        <v>45413.0</v>
      </c>
      <c r="C198" s="5">
        <v>169.292461642307</v>
      </c>
      <c r="D198" s="5">
        <v>148.054339279117</v>
      </c>
      <c r="E198" s="5">
        <v>192.012660580333</v>
      </c>
      <c r="F198" s="5">
        <v>169.292461642307</v>
      </c>
      <c r="G198" s="5">
        <v>169.292461642307</v>
      </c>
      <c r="H198" s="5">
        <v>1.03271927993012</v>
      </c>
      <c r="I198" s="5">
        <v>1.03271927993012</v>
      </c>
      <c r="J198" s="5">
        <v>1.03271927993012</v>
      </c>
      <c r="K198" s="5">
        <v>1.03271927993012</v>
      </c>
      <c r="L198" s="5">
        <v>1.03271927993012</v>
      </c>
      <c r="M198" s="5">
        <v>1.03271927993012</v>
      </c>
      <c r="N198" s="5">
        <v>0.0</v>
      </c>
      <c r="O198" s="5">
        <v>0.0</v>
      </c>
      <c r="P198" s="5">
        <v>0.0</v>
      </c>
    </row>
    <row r="199">
      <c r="A199" s="5">
        <v>197.0</v>
      </c>
      <c r="B199" s="6">
        <v>45414.0</v>
      </c>
      <c r="C199" s="5">
        <v>169.648145840084</v>
      </c>
      <c r="D199" s="5">
        <v>147.367126868927</v>
      </c>
      <c r="E199" s="5">
        <v>189.764953096749</v>
      </c>
      <c r="F199" s="5">
        <v>169.648145840084</v>
      </c>
      <c r="G199" s="5">
        <v>169.648145840084</v>
      </c>
      <c r="H199" s="5">
        <v>-1.55716239376781</v>
      </c>
      <c r="I199" s="5">
        <v>-1.55716239376781</v>
      </c>
      <c r="J199" s="5">
        <v>-1.55716239376781</v>
      </c>
      <c r="K199" s="5">
        <v>-1.55716239376781</v>
      </c>
      <c r="L199" s="5">
        <v>-1.55716239376781</v>
      </c>
      <c r="M199" s="5">
        <v>-1.55716239376781</v>
      </c>
      <c r="N199" s="5">
        <v>0.0</v>
      </c>
      <c r="O199" s="5">
        <v>0.0</v>
      </c>
      <c r="P199" s="5">
        <v>0.0</v>
      </c>
    </row>
    <row r="200">
      <c r="A200" s="5">
        <v>198.0</v>
      </c>
      <c r="B200" s="6">
        <v>45415.0</v>
      </c>
      <c r="C200" s="5">
        <v>170.003830037862</v>
      </c>
      <c r="D200" s="5">
        <v>146.509133190562</v>
      </c>
      <c r="E200" s="5">
        <v>188.909198609712</v>
      </c>
      <c r="F200" s="5">
        <v>170.003830037862</v>
      </c>
      <c r="G200" s="5">
        <v>170.003830037862</v>
      </c>
      <c r="H200" s="5">
        <v>-1.85177539241376</v>
      </c>
      <c r="I200" s="5">
        <v>-1.85177539241376</v>
      </c>
      <c r="J200" s="5">
        <v>-1.85177539241376</v>
      </c>
      <c r="K200" s="5">
        <v>-1.85177539241376</v>
      </c>
      <c r="L200" s="5">
        <v>-1.85177539241376</v>
      </c>
      <c r="M200" s="5">
        <v>-1.85177539241376</v>
      </c>
      <c r="N200" s="5">
        <v>0.0</v>
      </c>
      <c r="O200" s="5">
        <v>0.0</v>
      </c>
      <c r="P200" s="5">
        <v>0.0</v>
      </c>
    </row>
    <row r="201">
      <c r="A201" s="5">
        <v>199.0</v>
      </c>
      <c r="B201" s="6">
        <v>45418.0</v>
      </c>
      <c r="C201" s="5">
        <v>171.070882631194</v>
      </c>
      <c r="D201" s="5">
        <v>148.729913110832</v>
      </c>
      <c r="E201" s="5">
        <v>189.470805562095</v>
      </c>
      <c r="F201" s="5">
        <v>171.070882631194</v>
      </c>
      <c r="G201" s="5">
        <v>171.070882631194</v>
      </c>
      <c r="H201" s="5">
        <v>-1.24594407765127</v>
      </c>
      <c r="I201" s="5">
        <v>-1.24594407765127</v>
      </c>
      <c r="J201" s="5">
        <v>-1.24594407765127</v>
      </c>
      <c r="K201" s="5">
        <v>-1.24594407765127</v>
      </c>
      <c r="L201" s="5">
        <v>-1.24594407765127</v>
      </c>
      <c r="M201" s="5">
        <v>-1.24594407765127</v>
      </c>
      <c r="N201" s="5">
        <v>0.0</v>
      </c>
      <c r="O201" s="5">
        <v>0.0</v>
      </c>
      <c r="P201" s="5">
        <v>0.0</v>
      </c>
    </row>
    <row r="202">
      <c r="A202" s="5">
        <v>200.0</v>
      </c>
      <c r="B202" s="6">
        <v>45419.0</v>
      </c>
      <c r="C202" s="5">
        <v>171.82786226711</v>
      </c>
      <c r="D202" s="5">
        <v>151.3827321746</v>
      </c>
      <c r="E202" s="5">
        <v>194.240089022438</v>
      </c>
      <c r="F202" s="5">
        <v>171.82786226711</v>
      </c>
      <c r="G202" s="5">
        <v>171.82786226711</v>
      </c>
      <c r="H202" s="5">
        <v>1.10844599874105</v>
      </c>
      <c r="I202" s="5">
        <v>1.10844599874105</v>
      </c>
      <c r="J202" s="5">
        <v>1.10844599874105</v>
      </c>
      <c r="K202" s="5">
        <v>1.10844599874105</v>
      </c>
      <c r="L202" s="5">
        <v>1.10844599874105</v>
      </c>
      <c r="M202" s="5">
        <v>1.10844599874105</v>
      </c>
      <c r="N202" s="5">
        <v>0.0</v>
      </c>
      <c r="O202" s="5">
        <v>0.0</v>
      </c>
      <c r="P202" s="5">
        <v>0.0</v>
      </c>
    </row>
    <row r="203">
      <c r="A203" s="5">
        <v>201.0</v>
      </c>
      <c r="B203" s="6">
        <v>45420.0</v>
      </c>
      <c r="C203" s="5">
        <v>172.584841903026</v>
      </c>
      <c r="D203" s="5">
        <v>154.257236723679</v>
      </c>
      <c r="E203" s="5">
        <v>195.640721632478</v>
      </c>
      <c r="F203" s="5">
        <v>172.584841903026</v>
      </c>
      <c r="G203" s="5">
        <v>172.584841903026</v>
      </c>
      <c r="H203" s="5">
        <v>1.03271927992906</v>
      </c>
      <c r="I203" s="5">
        <v>1.03271927992906</v>
      </c>
      <c r="J203" s="5">
        <v>1.03271927992906</v>
      </c>
      <c r="K203" s="5">
        <v>1.03271927992906</v>
      </c>
      <c r="L203" s="5">
        <v>1.03271927992906</v>
      </c>
      <c r="M203" s="5">
        <v>1.03271927992906</v>
      </c>
      <c r="N203" s="5">
        <v>0.0</v>
      </c>
      <c r="O203" s="5">
        <v>0.0</v>
      </c>
      <c r="P203" s="5">
        <v>0.0</v>
      </c>
    </row>
    <row r="204">
      <c r="A204" s="5">
        <v>202.0</v>
      </c>
      <c r="B204" s="6">
        <v>45421.0</v>
      </c>
      <c r="C204" s="5">
        <v>173.341821538942</v>
      </c>
      <c r="D204" s="5">
        <v>150.251426284912</v>
      </c>
      <c r="E204" s="5">
        <v>191.549712783411</v>
      </c>
      <c r="F204" s="5">
        <v>173.341821538942</v>
      </c>
      <c r="G204" s="5">
        <v>173.341821538942</v>
      </c>
      <c r="H204" s="5">
        <v>-1.5571623937681</v>
      </c>
      <c r="I204" s="5">
        <v>-1.5571623937681</v>
      </c>
      <c r="J204" s="5">
        <v>-1.5571623937681</v>
      </c>
      <c r="K204" s="5">
        <v>-1.5571623937681</v>
      </c>
      <c r="L204" s="5">
        <v>-1.5571623937681</v>
      </c>
      <c r="M204" s="5">
        <v>-1.5571623937681</v>
      </c>
      <c r="N204" s="5">
        <v>0.0</v>
      </c>
      <c r="O204" s="5">
        <v>0.0</v>
      </c>
      <c r="P204" s="5">
        <v>0.0</v>
      </c>
    </row>
    <row r="205">
      <c r="A205" s="5">
        <v>203.0</v>
      </c>
      <c r="B205" s="6">
        <v>45422.0</v>
      </c>
      <c r="C205" s="5">
        <v>174.098801174858</v>
      </c>
      <c r="D205" s="5">
        <v>150.169355265019</v>
      </c>
      <c r="E205" s="5">
        <v>194.313011252492</v>
      </c>
      <c r="F205" s="5">
        <v>174.098801174858</v>
      </c>
      <c r="G205" s="5">
        <v>174.098801174858</v>
      </c>
      <c r="H205" s="5">
        <v>-1.85177539241381</v>
      </c>
      <c r="I205" s="5">
        <v>-1.85177539241381</v>
      </c>
      <c r="J205" s="5">
        <v>-1.85177539241381</v>
      </c>
      <c r="K205" s="5">
        <v>-1.85177539241381</v>
      </c>
      <c r="L205" s="5">
        <v>-1.85177539241381</v>
      </c>
      <c r="M205" s="5">
        <v>-1.85177539241381</v>
      </c>
      <c r="N205" s="5">
        <v>0.0</v>
      </c>
      <c r="O205" s="5">
        <v>0.0</v>
      </c>
      <c r="P205" s="5">
        <v>0.0</v>
      </c>
    </row>
    <row r="206">
      <c r="A206" s="5">
        <v>204.0</v>
      </c>
      <c r="B206" s="6">
        <v>45425.0</v>
      </c>
      <c r="C206" s="5">
        <v>176.369740082607</v>
      </c>
      <c r="D206" s="5">
        <v>153.141624460809</v>
      </c>
      <c r="E206" s="5">
        <v>194.622909623775</v>
      </c>
      <c r="F206" s="5">
        <v>176.369740082607</v>
      </c>
      <c r="G206" s="5">
        <v>176.369740082607</v>
      </c>
      <c r="H206" s="5">
        <v>-1.24594407765243</v>
      </c>
      <c r="I206" s="5">
        <v>-1.24594407765243</v>
      </c>
      <c r="J206" s="5">
        <v>-1.24594407765243</v>
      </c>
      <c r="K206" s="5">
        <v>-1.24594407765243</v>
      </c>
      <c r="L206" s="5">
        <v>-1.24594407765243</v>
      </c>
      <c r="M206" s="5">
        <v>-1.24594407765243</v>
      </c>
      <c r="N206" s="5">
        <v>0.0</v>
      </c>
      <c r="O206" s="5">
        <v>0.0</v>
      </c>
      <c r="P206" s="5">
        <v>0.0</v>
      </c>
    </row>
    <row r="207">
      <c r="A207" s="5">
        <v>205.0</v>
      </c>
      <c r="B207" s="6">
        <v>45426.0</v>
      </c>
      <c r="C207" s="5">
        <v>177.126719718523</v>
      </c>
      <c r="D207" s="5">
        <v>155.17526564828</v>
      </c>
      <c r="E207" s="5">
        <v>198.660266137301</v>
      </c>
      <c r="F207" s="5">
        <v>177.126719718523</v>
      </c>
      <c r="G207" s="5">
        <v>177.126719718523</v>
      </c>
      <c r="H207" s="5">
        <v>1.10844599874243</v>
      </c>
      <c r="I207" s="5">
        <v>1.10844599874243</v>
      </c>
      <c r="J207" s="5">
        <v>1.10844599874243</v>
      </c>
      <c r="K207" s="5">
        <v>1.10844599874243</v>
      </c>
      <c r="L207" s="5">
        <v>1.10844599874243</v>
      </c>
      <c r="M207" s="5">
        <v>1.10844599874243</v>
      </c>
      <c r="N207" s="5">
        <v>0.0</v>
      </c>
      <c r="O207" s="5">
        <v>0.0</v>
      </c>
      <c r="P207" s="5">
        <v>0.0</v>
      </c>
    </row>
    <row r="208">
      <c r="A208" s="5">
        <v>206.0</v>
      </c>
      <c r="B208" s="6">
        <v>45427.0</v>
      </c>
      <c r="C208" s="5">
        <v>177.883699354439</v>
      </c>
      <c r="D208" s="5">
        <v>157.631421509473</v>
      </c>
      <c r="E208" s="5">
        <v>200.434036618234</v>
      </c>
      <c r="F208" s="5">
        <v>177.883699354439</v>
      </c>
      <c r="G208" s="5">
        <v>177.883699354439</v>
      </c>
      <c r="H208" s="5">
        <v>1.03271927992657</v>
      </c>
      <c r="I208" s="5">
        <v>1.03271927992657</v>
      </c>
      <c r="J208" s="5">
        <v>1.03271927992657</v>
      </c>
      <c r="K208" s="5">
        <v>1.03271927992657</v>
      </c>
      <c r="L208" s="5">
        <v>1.03271927992657</v>
      </c>
      <c r="M208" s="5">
        <v>1.03271927992657</v>
      </c>
      <c r="N208" s="5">
        <v>0.0</v>
      </c>
      <c r="O208" s="5">
        <v>0.0</v>
      </c>
      <c r="P208" s="5">
        <v>0.0</v>
      </c>
    </row>
    <row r="209">
      <c r="A209" s="5">
        <v>207.0</v>
      </c>
      <c r="B209" s="6">
        <v>45428.0</v>
      </c>
      <c r="C209" s="5">
        <v>178.640678990355</v>
      </c>
      <c r="D209" s="5">
        <v>156.558492349094</v>
      </c>
      <c r="E209" s="5">
        <v>198.222668061077</v>
      </c>
      <c r="F209" s="5">
        <v>178.640678990355</v>
      </c>
      <c r="G209" s="5">
        <v>178.640678990355</v>
      </c>
      <c r="H209" s="5">
        <v>-1.55716239376175</v>
      </c>
      <c r="I209" s="5">
        <v>-1.55716239376175</v>
      </c>
      <c r="J209" s="5">
        <v>-1.55716239376175</v>
      </c>
      <c r="K209" s="5">
        <v>-1.55716239376175</v>
      </c>
      <c r="L209" s="5">
        <v>-1.55716239376175</v>
      </c>
      <c r="M209" s="5">
        <v>-1.55716239376175</v>
      </c>
      <c r="N209" s="5">
        <v>0.0</v>
      </c>
      <c r="O209" s="5">
        <v>0.0</v>
      </c>
      <c r="P209" s="5">
        <v>0.0</v>
      </c>
    </row>
    <row r="210">
      <c r="A210" s="5">
        <v>208.0</v>
      </c>
      <c r="B210" s="6">
        <v>45429.0</v>
      </c>
      <c r="C210" s="5">
        <v>179.397658626271</v>
      </c>
      <c r="D210" s="5">
        <v>156.654778231602</v>
      </c>
      <c r="E210" s="5">
        <v>198.601590733064</v>
      </c>
      <c r="F210" s="5">
        <v>179.397658626271</v>
      </c>
      <c r="G210" s="5">
        <v>179.397658626271</v>
      </c>
      <c r="H210" s="5">
        <v>-1.85177539241386</v>
      </c>
      <c r="I210" s="5">
        <v>-1.85177539241386</v>
      </c>
      <c r="J210" s="5">
        <v>-1.85177539241386</v>
      </c>
      <c r="K210" s="5">
        <v>-1.85177539241386</v>
      </c>
      <c r="L210" s="5">
        <v>-1.85177539241386</v>
      </c>
      <c r="M210" s="5">
        <v>-1.85177539241386</v>
      </c>
      <c r="N210" s="5">
        <v>0.0</v>
      </c>
      <c r="O210" s="5">
        <v>0.0</v>
      </c>
      <c r="P210" s="5">
        <v>0.0</v>
      </c>
    </row>
    <row r="211">
      <c r="A211" s="5">
        <v>209.0</v>
      </c>
      <c r="B211" s="6">
        <v>45432.0</v>
      </c>
      <c r="C211" s="5">
        <v>181.66859753402</v>
      </c>
      <c r="D211" s="5">
        <v>158.720922572082</v>
      </c>
      <c r="E211" s="5">
        <v>201.236525662945</v>
      </c>
      <c r="F211" s="5">
        <v>181.66859753402</v>
      </c>
      <c r="G211" s="5">
        <v>181.66859753402</v>
      </c>
      <c r="H211" s="5">
        <v>-1.24594407765194</v>
      </c>
      <c r="I211" s="5">
        <v>-1.24594407765194</v>
      </c>
      <c r="J211" s="5">
        <v>-1.24594407765194</v>
      </c>
      <c r="K211" s="5">
        <v>-1.24594407765194</v>
      </c>
      <c r="L211" s="5">
        <v>-1.24594407765194</v>
      </c>
      <c r="M211" s="5">
        <v>-1.24594407765194</v>
      </c>
      <c r="N211" s="5">
        <v>0.0</v>
      </c>
      <c r="O211" s="5">
        <v>0.0</v>
      </c>
      <c r="P211" s="5">
        <v>0.0</v>
      </c>
    </row>
    <row r="212">
      <c r="A212" s="5">
        <v>210.0</v>
      </c>
      <c r="B212" s="6">
        <v>45433.0</v>
      </c>
      <c r="C212" s="5">
        <v>182.425577169936</v>
      </c>
      <c r="D212" s="5">
        <v>163.324318868809</v>
      </c>
      <c r="E212" s="5">
        <v>203.565246523626</v>
      </c>
      <c r="F212" s="5">
        <v>182.425577169936</v>
      </c>
      <c r="G212" s="5">
        <v>182.425577169936</v>
      </c>
      <c r="H212" s="5">
        <v>1.10844599874447</v>
      </c>
      <c r="I212" s="5">
        <v>1.10844599874447</v>
      </c>
      <c r="J212" s="5">
        <v>1.10844599874447</v>
      </c>
      <c r="K212" s="5">
        <v>1.10844599874447</v>
      </c>
      <c r="L212" s="5">
        <v>1.10844599874447</v>
      </c>
      <c r="M212" s="5">
        <v>1.10844599874447</v>
      </c>
      <c r="N212" s="5">
        <v>0.0</v>
      </c>
      <c r="O212" s="5">
        <v>0.0</v>
      </c>
      <c r="P212" s="5">
        <v>0.0</v>
      </c>
    </row>
    <row r="213">
      <c r="A213" s="5">
        <v>211.0</v>
      </c>
      <c r="B213" s="6">
        <v>45434.0</v>
      </c>
      <c r="C213" s="5">
        <v>183.182556805852</v>
      </c>
      <c r="D213" s="5">
        <v>164.551290213849</v>
      </c>
      <c r="E213" s="5">
        <v>204.538521712186</v>
      </c>
      <c r="F213" s="5">
        <v>183.182556805852</v>
      </c>
      <c r="G213" s="5">
        <v>183.182556805852</v>
      </c>
      <c r="H213" s="5">
        <v>1.03271927993315</v>
      </c>
      <c r="I213" s="5">
        <v>1.03271927993315</v>
      </c>
      <c r="J213" s="5">
        <v>1.03271927993315</v>
      </c>
      <c r="K213" s="5">
        <v>1.03271927993315</v>
      </c>
      <c r="L213" s="5">
        <v>1.03271927993315</v>
      </c>
      <c r="M213" s="5">
        <v>1.03271927993315</v>
      </c>
      <c r="N213" s="5">
        <v>0.0</v>
      </c>
      <c r="O213" s="5">
        <v>0.0</v>
      </c>
      <c r="P213" s="5">
        <v>0.0</v>
      </c>
    </row>
    <row r="214">
      <c r="A214" s="5">
        <v>212.0</v>
      </c>
      <c r="B214" s="6">
        <v>45435.0</v>
      </c>
      <c r="C214" s="5">
        <v>183.939536441768</v>
      </c>
      <c r="D214" s="5">
        <v>160.847593564319</v>
      </c>
      <c r="E214" s="5">
        <v>203.157904749218</v>
      </c>
      <c r="F214" s="5">
        <v>183.939536441768</v>
      </c>
      <c r="G214" s="5">
        <v>183.939536441768</v>
      </c>
      <c r="H214" s="5">
        <v>-1.55716239376204</v>
      </c>
      <c r="I214" s="5">
        <v>-1.55716239376204</v>
      </c>
      <c r="J214" s="5">
        <v>-1.55716239376204</v>
      </c>
      <c r="K214" s="5">
        <v>-1.55716239376204</v>
      </c>
      <c r="L214" s="5">
        <v>-1.55716239376204</v>
      </c>
      <c r="M214" s="5">
        <v>-1.55716239376204</v>
      </c>
      <c r="N214" s="5">
        <v>0.0</v>
      </c>
      <c r="O214" s="5">
        <v>0.0</v>
      </c>
      <c r="P214" s="5">
        <v>0.0</v>
      </c>
    </row>
    <row r="215">
      <c r="A215" s="5">
        <v>213.0</v>
      </c>
      <c r="B215" s="6">
        <v>45436.0</v>
      </c>
      <c r="C215" s="5">
        <v>184.696516077684</v>
      </c>
      <c r="D215" s="5">
        <v>161.50243406098</v>
      </c>
      <c r="E215" s="5">
        <v>202.184916883506</v>
      </c>
      <c r="F215" s="5">
        <v>184.696516077684</v>
      </c>
      <c r="G215" s="5">
        <v>184.696516077684</v>
      </c>
      <c r="H215" s="5">
        <v>-1.85177539240871</v>
      </c>
      <c r="I215" s="5">
        <v>-1.85177539240871</v>
      </c>
      <c r="J215" s="5">
        <v>-1.85177539240871</v>
      </c>
      <c r="K215" s="5">
        <v>-1.85177539240871</v>
      </c>
      <c r="L215" s="5">
        <v>-1.85177539240871</v>
      </c>
      <c r="M215" s="5">
        <v>-1.85177539240871</v>
      </c>
      <c r="N215" s="5">
        <v>0.0</v>
      </c>
      <c r="O215" s="5">
        <v>0.0</v>
      </c>
      <c r="P215" s="5">
        <v>0.0</v>
      </c>
    </row>
    <row r="216">
      <c r="A216" s="5">
        <v>214.0</v>
      </c>
      <c r="B216" s="6">
        <v>45440.0</v>
      </c>
      <c r="C216" s="5">
        <v>187.724434621349</v>
      </c>
      <c r="D216" s="5">
        <v>170.282995607233</v>
      </c>
      <c r="E216" s="5">
        <v>209.984620759246</v>
      </c>
      <c r="F216" s="5">
        <v>187.724434621349</v>
      </c>
      <c r="G216" s="5">
        <v>187.724434621349</v>
      </c>
      <c r="H216" s="5">
        <v>1.1084459987465</v>
      </c>
      <c r="I216" s="5">
        <v>1.1084459987465</v>
      </c>
      <c r="J216" s="5">
        <v>1.1084459987465</v>
      </c>
      <c r="K216" s="5">
        <v>1.1084459987465</v>
      </c>
      <c r="L216" s="5">
        <v>1.1084459987465</v>
      </c>
      <c r="M216" s="5">
        <v>1.1084459987465</v>
      </c>
      <c r="N216" s="5">
        <v>0.0</v>
      </c>
      <c r="O216" s="5">
        <v>0.0</v>
      </c>
      <c r="P216" s="5">
        <v>0.0</v>
      </c>
    </row>
    <row r="217">
      <c r="A217" s="5">
        <v>215.0</v>
      </c>
      <c r="B217" s="6">
        <v>45441.0</v>
      </c>
      <c r="C217" s="5">
        <v>188.481414257265</v>
      </c>
      <c r="D217" s="5">
        <v>168.826777998414</v>
      </c>
      <c r="E217" s="5">
        <v>211.307770279677</v>
      </c>
      <c r="F217" s="5">
        <v>188.481414257265</v>
      </c>
      <c r="G217" s="5">
        <v>188.481414257265</v>
      </c>
      <c r="H217" s="5">
        <v>1.03271927993066</v>
      </c>
      <c r="I217" s="5">
        <v>1.03271927993066</v>
      </c>
      <c r="J217" s="5">
        <v>1.03271927993066</v>
      </c>
      <c r="K217" s="5">
        <v>1.03271927993066</v>
      </c>
      <c r="L217" s="5">
        <v>1.03271927993066</v>
      </c>
      <c r="M217" s="5">
        <v>1.03271927993066</v>
      </c>
      <c r="N217" s="5">
        <v>0.0</v>
      </c>
      <c r="O217" s="5">
        <v>0.0</v>
      </c>
      <c r="P217" s="5">
        <v>0.0</v>
      </c>
    </row>
    <row r="218">
      <c r="A218" s="5">
        <v>216.0</v>
      </c>
      <c r="B218" s="6">
        <v>45442.0</v>
      </c>
      <c r="C218" s="5">
        <v>189.238393893181</v>
      </c>
      <c r="D218" s="5">
        <v>166.156220463544</v>
      </c>
      <c r="E218" s="5">
        <v>208.609453530569</v>
      </c>
      <c r="F218" s="5">
        <v>189.238393893181</v>
      </c>
      <c r="G218" s="5">
        <v>189.238393893181</v>
      </c>
      <c r="H218" s="5">
        <v>-1.55716239376457</v>
      </c>
      <c r="I218" s="5">
        <v>-1.55716239376457</v>
      </c>
      <c r="J218" s="5">
        <v>-1.55716239376457</v>
      </c>
      <c r="K218" s="5">
        <v>-1.55716239376457</v>
      </c>
      <c r="L218" s="5">
        <v>-1.55716239376457</v>
      </c>
      <c r="M218" s="5">
        <v>-1.55716239376457</v>
      </c>
      <c r="N218" s="5">
        <v>0.0</v>
      </c>
      <c r="O218" s="5">
        <v>0.0</v>
      </c>
      <c r="P218" s="5">
        <v>0.0</v>
      </c>
    </row>
    <row r="219">
      <c r="A219" s="5">
        <v>217.0</v>
      </c>
      <c r="B219" s="6">
        <v>45443.0</v>
      </c>
      <c r="C219" s="5">
        <v>189.995373529097</v>
      </c>
      <c r="D219" s="5">
        <v>166.473350533647</v>
      </c>
      <c r="E219" s="5">
        <v>209.767264399266</v>
      </c>
      <c r="F219" s="5">
        <v>189.995373529097</v>
      </c>
      <c r="G219" s="5">
        <v>189.995373529097</v>
      </c>
      <c r="H219" s="5">
        <v>-1.85177539240876</v>
      </c>
      <c r="I219" s="5">
        <v>-1.85177539240876</v>
      </c>
      <c r="J219" s="5">
        <v>-1.85177539240876</v>
      </c>
      <c r="K219" s="5">
        <v>-1.85177539240876</v>
      </c>
      <c r="L219" s="5">
        <v>-1.85177539240876</v>
      </c>
      <c r="M219" s="5">
        <v>-1.85177539240876</v>
      </c>
      <c r="N219" s="5">
        <v>0.0</v>
      </c>
      <c r="O219" s="5">
        <v>0.0</v>
      </c>
      <c r="P219" s="5">
        <v>0.0</v>
      </c>
    </row>
    <row r="220">
      <c r="A220" s="5">
        <v>218.0</v>
      </c>
      <c r="B220" s="6">
        <v>45446.0</v>
      </c>
      <c r="C220" s="5">
        <v>192.266312436845</v>
      </c>
      <c r="D220" s="5">
        <v>170.681569069478</v>
      </c>
      <c r="E220" s="5">
        <v>211.539993124949</v>
      </c>
      <c r="F220" s="5">
        <v>192.266312436845</v>
      </c>
      <c r="G220" s="5">
        <v>192.266312436845</v>
      </c>
      <c r="H220" s="5">
        <v>-1.24594407765098</v>
      </c>
      <c r="I220" s="5">
        <v>-1.24594407765098</v>
      </c>
      <c r="J220" s="5">
        <v>-1.24594407765098</v>
      </c>
      <c r="K220" s="5">
        <v>-1.24594407765098</v>
      </c>
      <c r="L220" s="5">
        <v>-1.24594407765098</v>
      </c>
      <c r="M220" s="5">
        <v>-1.24594407765098</v>
      </c>
      <c r="N220" s="5">
        <v>0.0</v>
      </c>
      <c r="O220" s="5">
        <v>0.0</v>
      </c>
      <c r="P220" s="5">
        <v>0.0</v>
      </c>
    </row>
    <row r="221">
      <c r="A221" s="5">
        <v>219.0</v>
      </c>
      <c r="B221" s="6">
        <v>45447.0</v>
      </c>
      <c r="C221" s="5">
        <v>193.023292072762</v>
      </c>
      <c r="D221" s="5">
        <v>173.085876256762</v>
      </c>
      <c r="E221" s="5">
        <v>214.777650249723</v>
      </c>
      <c r="F221" s="5">
        <v>193.023292072762</v>
      </c>
      <c r="G221" s="5">
        <v>193.023292072762</v>
      </c>
      <c r="H221" s="5">
        <v>1.10844599874788</v>
      </c>
      <c r="I221" s="5">
        <v>1.10844599874788</v>
      </c>
      <c r="J221" s="5">
        <v>1.10844599874788</v>
      </c>
      <c r="K221" s="5">
        <v>1.10844599874788</v>
      </c>
      <c r="L221" s="5">
        <v>1.10844599874788</v>
      </c>
      <c r="M221" s="5">
        <v>1.10844599874788</v>
      </c>
      <c r="N221" s="5">
        <v>0.0</v>
      </c>
      <c r="O221" s="5">
        <v>0.0</v>
      </c>
      <c r="P221" s="5">
        <v>0.0</v>
      </c>
    </row>
    <row r="222">
      <c r="A222" s="5">
        <v>220.0</v>
      </c>
      <c r="B222" s="6">
        <v>45448.0</v>
      </c>
      <c r="C222" s="5">
        <v>193.780271708678</v>
      </c>
      <c r="D222" s="5">
        <v>173.584300595845</v>
      </c>
      <c r="E222" s="5">
        <v>214.661024588396</v>
      </c>
      <c r="F222" s="5">
        <v>193.780271708678</v>
      </c>
      <c r="G222" s="5">
        <v>193.780271708678</v>
      </c>
      <c r="H222" s="5">
        <v>1.03271927993102</v>
      </c>
      <c r="I222" s="5">
        <v>1.03271927993102</v>
      </c>
      <c r="J222" s="5">
        <v>1.03271927993102</v>
      </c>
      <c r="K222" s="5">
        <v>1.03271927993102</v>
      </c>
      <c r="L222" s="5">
        <v>1.03271927993102</v>
      </c>
      <c r="M222" s="5">
        <v>1.03271927993102</v>
      </c>
      <c r="N222" s="5">
        <v>0.0</v>
      </c>
      <c r="O222" s="5">
        <v>0.0</v>
      </c>
      <c r="P222" s="5">
        <v>0.0</v>
      </c>
    </row>
    <row r="223">
      <c r="A223" s="5">
        <v>221.0</v>
      </c>
      <c r="B223" s="6">
        <v>45449.0</v>
      </c>
      <c r="C223" s="5">
        <v>194.537251344594</v>
      </c>
      <c r="D223" s="5">
        <v>171.117650635992</v>
      </c>
      <c r="E223" s="5">
        <v>214.823201053746</v>
      </c>
      <c r="F223" s="5">
        <v>194.537251344594</v>
      </c>
      <c r="G223" s="5">
        <v>194.537251344594</v>
      </c>
      <c r="H223" s="5">
        <v>-1.55716239376709</v>
      </c>
      <c r="I223" s="5">
        <v>-1.55716239376709</v>
      </c>
      <c r="J223" s="5">
        <v>-1.55716239376709</v>
      </c>
      <c r="K223" s="5">
        <v>-1.55716239376709</v>
      </c>
      <c r="L223" s="5">
        <v>-1.55716239376709</v>
      </c>
      <c r="M223" s="5">
        <v>-1.55716239376709</v>
      </c>
      <c r="N223" s="5">
        <v>0.0</v>
      </c>
      <c r="O223" s="5">
        <v>0.0</v>
      </c>
      <c r="P223" s="5">
        <v>0.0</v>
      </c>
    </row>
    <row r="224">
      <c r="A224" s="5">
        <v>222.0</v>
      </c>
      <c r="B224" s="6">
        <v>45450.0</v>
      </c>
      <c r="C224" s="5">
        <v>195.29423098051</v>
      </c>
      <c r="D224" s="5">
        <v>172.788552496154</v>
      </c>
      <c r="E224" s="5">
        <v>213.767934291553</v>
      </c>
      <c r="F224" s="5">
        <v>195.29423098051</v>
      </c>
      <c r="G224" s="5">
        <v>195.29423098051</v>
      </c>
      <c r="H224" s="5">
        <v>-1.85177539241699</v>
      </c>
      <c r="I224" s="5">
        <v>-1.85177539241699</v>
      </c>
      <c r="J224" s="5">
        <v>-1.85177539241699</v>
      </c>
      <c r="K224" s="5">
        <v>-1.85177539241699</v>
      </c>
      <c r="L224" s="5">
        <v>-1.85177539241699</v>
      </c>
      <c r="M224" s="5">
        <v>-1.85177539241699</v>
      </c>
      <c r="N224" s="5">
        <v>0.0</v>
      </c>
      <c r="O224" s="5">
        <v>0.0</v>
      </c>
      <c r="P224" s="5">
        <v>0.0</v>
      </c>
    </row>
    <row r="225">
      <c r="A225" s="5">
        <v>223.0</v>
      </c>
      <c r="B225" s="6">
        <v>45453.0</v>
      </c>
      <c r="C225" s="5">
        <v>197.565169888258</v>
      </c>
      <c r="D225" s="5">
        <v>173.852976279061</v>
      </c>
      <c r="E225" s="5">
        <v>218.193941280505</v>
      </c>
      <c r="F225" s="5">
        <v>197.565169888258</v>
      </c>
      <c r="G225" s="5">
        <v>197.565169888258</v>
      </c>
      <c r="H225" s="5">
        <v>-1.24594407765131</v>
      </c>
      <c r="I225" s="5">
        <v>-1.24594407765131</v>
      </c>
      <c r="J225" s="5">
        <v>-1.24594407765131</v>
      </c>
      <c r="K225" s="5">
        <v>-1.24594407765131</v>
      </c>
      <c r="L225" s="5">
        <v>-1.24594407765131</v>
      </c>
      <c r="M225" s="5">
        <v>-1.24594407765131</v>
      </c>
      <c r="N225" s="5">
        <v>0.0</v>
      </c>
      <c r="O225" s="5">
        <v>0.0</v>
      </c>
      <c r="P225" s="5">
        <v>0.0</v>
      </c>
    </row>
    <row r="226">
      <c r="A226" s="5">
        <v>224.0</v>
      </c>
      <c r="B226" s="6">
        <v>45454.0</v>
      </c>
      <c r="C226" s="5">
        <v>198.322149524175</v>
      </c>
      <c r="D226" s="5">
        <v>179.151670483201</v>
      </c>
      <c r="E226" s="5">
        <v>221.542248405246</v>
      </c>
      <c r="F226" s="5">
        <v>198.322149524175</v>
      </c>
      <c r="G226" s="5">
        <v>198.322149524175</v>
      </c>
      <c r="H226" s="5">
        <v>1.10844599874991</v>
      </c>
      <c r="I226" s="5">
        <v>1.10844599874991</v>
      </c>
      <c r="J226" s="5">
        <v>1.10844599874991</v>
      </c>
      <c r="K226" s="5">
        <v>1.10844599874991</v>
      </c>
      <c r="L226" s="5">
        <v>1.10844599874991</v>
      </c>
      <c r="M226" s="5">
        <v>1.10844599874991</v>
      </c>
      <c r="N226" s="5">
        <v>0.0</v>
      </c>
      <c r="O226" s="5">
        <v>0.0</v>
      </c>
      <c r="P226" s="5">
        <v>0.0</v>
      </c>
    </row>
    <row r="227">
      <c r="A227" s="5">
        <v>225.0</v>
      </c>
      <c r="B227" s="6">
        <v>45455.0</v>
      </c>
      <c r="C227" s="5">
        <v>199.079129160091</v>
      </c>
      <c r="D227" s="5">
        <v>179.463823823593</v>
      </c>
      <c r="E227" s="5">
        <v>221.492298442103</v>
      </c>
      <c r="F227" s="5">
        <v>199.079129160091</v>
      </c>
      <c r="G227" s="5">
        <v>199.079129160091</v>
      </c>
      <c r="H227" s="5">
        <v>1.03271927993759</v>
      </c>
      <c r="I227" s="5">
        <v>1.03271927993759</v>
      </c>
      <c r="J227" s="5">
        <v>1.03271927993759</v>
      </c>
      <c r="K227" s="5">
        <v>1.03271927993759</v>
      </c>
      <c r="L227" s="5">
        <v>1.03271927993759</v>
      </c>
      <c r="M227" s="5">
        <v>1.03271927993759</v>
      </c>
      <c r="N227" s="5">
        <v>0.0</v>
      </c>
      <c r="O227" s="5">
        <v>0.0</v>
      </c>
      <c r="P227" s="5">
        <v>0.0</v>
      </c>
    </row>
    <row r="228">
      <c r="A228" s="5">
        <v>226.0</v>
      </c>
      <c r="B228" s="6">
        <v>45456.0</v>
      </c>
      <c r="C228" s="5">
        <v>199.836108796007</v>
      </c>
      <c r="D228" s="5">
        <v>178.17171200176</v>
      </c>
      <c r="E228" s="5">
        <v>218.489229816696</v>
      </c>
      <c r="F228" s="5">
        <v>199.836108796007</v>
      </c>
      <c r="G228" s="5">
        <v>199.836108796007</v>
      </c>
      <c r="H228" s="5">
        <v>-1.55716239376962</v>
      </c>
      <c r="I228" s="5">
        <v>-1.55716239376962</v>
      </c>
      <c r="J228" s="5">
        <v>-1.55716239376962</v>
      </c>
      <c r="K228" s="5">
        <v>-1.55716239376962</v>
      </c>
      <c r="L228" s="5">
        <v>-1.55716239376962</v>
      </c>
      <c r="M228" s="5">
        <v>-1.55716239376962</v>
      </c>
      <c r="N228" s="5">
        <v>0.0</v>
      </c>
      <c r="O228" s="5">
        <v>0.0</v>
      </c>
      <c r="P228" s="5">
        <v>0.0</v>
      </c>
    </row>
    <row r="229">
      <c r="A229" s="5">
        <v>227.0</v>
      </c>
      <c r="B229" s="6">
        <v>45457.0</v>
      </c>
      <c r="C229" s="5">
        <v>200.593088431923</v>
      </c>
      <c r="D229" s="5">
        <v>177.513807950525</v>
      </c>
      <c r="E229" s="5">
        <v>220.209149046631</v>
      </c>
      <c r="F229" s="5">
        <v>200.593088431923</v>
      </c>
      <c r="G229" s="5">
        <v>200.593088431923</v>
      </c>
      <c r="H229" s="5">
        <v>-1.85177539241704</v>
      </c>
      <c r="I229" s="5">
        <v>-1.85177539241704</v>
      </c>
      <c r="J229" s="5">
        <v>-1.85177539241704</v>
      </c>
      <c r="K229" s="5">
        <v>-1.85177539241704</v>
      </c>
      <c r="L229" s="5">
        <v>-1.85177539241704</v>
      </c>
      <c r="M229" s="5">
        <v>-1.85177539241704</v>
      </c>
      <c r="N229" s="5">
        <v>0.0</v>
      </c>
      <c r="O229" s="5">
        <v>0.0</v>
      </c>
      <c r="P229" s="5">
        <v>0.0</v>
      </c>
    </row>
    <row r="230">
      <c r="A230" s="5">
        <v>228.0</v>
      </c>
      <c r="B230" s="6">
        <v>45460.0</v>
      </c>
      <c r="C230" s="5">
        <v>202.864027339671</v>
      </c>
      <c r="D230" s="5">
        <v>179.977627708955</v>
      </c>
      <c r="E230" s="5">
        <v>221.812142006493</v>
      </c>
      <c r="F230" s="5">
        <v>202.864027339671</v>
      </c>
      <c r="G230" s="5">
        <v>202.864027339671</v>
      </c>
      <c r="H230" s="5">
        <v>-1.24594407765164</v>
      </c>
      <c r="I230" s="5">
        <v>-1.24594407765164</v>
      </c>
      <c r="J230" s="5">
        <v>-1.24594407765164</v>
      </c>
      <c r="K230" s="5">
        <v>-1.24594407765164</v>
      </c>
      <c r="L230" s="5">
        <v>-1.24594407765164</v>
      </c>
      <c r="M230" s="5">
        <v>-1.24594407765164</v>
      </c>
      <c r="N230" s="5">
        <v>0.0</v>
      </c>
      <c r="O230" s="5">
        <v>0.0</v>
      </c>
      <c r="P230" s="5">
        <v>0.0</v>
      </c>
    </row>
    <row r="231">
      <c r="A231" s="5">
        <v>229.0</v>
      </c>
      <c r="B231" s="6">
        <v>45461.0</v>
      </c>
      <c r="C231" s="5">
        <v>203.621006975587</v>
      </c>
      <c r="D231" s="5">
        <v>184.234300572261</v>
      </c>
      <c r="E231" s="5">
        <v>225.254368857396</v>
      </c>
      <c r="F231" s="5">
        <v>203.621006975587</v>
      </c>
      <c r="G231" s="5">
        <v>203.621006975587</v>
      </c>
      <c r="H231" s="5">
        <v>1.10844599874181</v>
      </c>
      <c r="I231" s="5">
        <v>1.10844599874181</v>
      </c>
      <c r="J231" s="5">
        <v>1.10844599874181</v>
      </c>
      <c r="K231" s="5">
        <v>1.10844599874181</v>
      </c>
      <c r="L231" s="5">
        <v>1.10844599874181</v>
      </c>
      <c r="M231" s="5">
        <v>1.10844599874181</v>
      </c>
      <c r="N231" s="5">
        <v>0.0</v>
      </c>
      <c r="O231" s="5">
        <v>0.0</v>
      </c>
      <c r="P231" s="5">
        <v>0.0</v>
      </c>
    </row>
    <row r="232">
      <c r="A232" s="5">
        <v>230.0</v>
      </c>
      <c r="B232" s="6">
        <v>45463.0</v>
      </c>
      <c r="C232" s="5">
        <v>205.13496624742</v>
      </c>
      <c r="D232" s="5">
        <v>181.179216630626</v>
      </c>
      <c r="E232" s="5">
        <v>224.434917847222</v>
      </c>
      <c r="F232" s="5">
        <v>205.13496624742</v>
      </c>
      <c r="G232" s="5">
        <v>205.13496624742</v>
      </c>
      <c r="H232" s="5">
        <v>-1.55716239376991</v>
      </c>
      <c r="I232" s="5">
        <v>-1.55716239376991</v>
      </c>
      <c r="J232" s="5">
        <v>-1.55716239376991</v>
      </c>
      <c r="K232" s="5">
        <v>-1.55716239376991</v>
      </c>
      <c r="L232" s="5">
        <v>-1.55716239376991</v>
      </c>
      <c r="M232" s="5">
        <v>-1.55716239376991</v>
      </c>
      <c r="N232" s="5">
        <v>0.0</v>
      </c>
      <c r="O232" s="5">
        <v>0.0</v>
      </c>
      <c r="P232" s="5">
        <v>0.0</v>
      </c>
    </row>
    <row r="233">
      <c r="A233" s="5">
        <v>231.0</v>
      </c>
      <c r="B233" s="6">
        <v>45464.0</v>
      </c>
      <c r="C233" s="5">
        <v>205.891945883336</v>
      </c>
      <c r="D233" s="5">
        <v>183.639588952192</v>
      </c>
      <c r="E233" s="5">
        <v>225.279515770467</v>
      </c>
      <c r="F233" s="5">
        <v>205.891945883336</v>
      </c>
      <c r="G233" s="5">
        <v>205.891945883336</v>
      </c>
      <c r="H233" s="5">
        <v>-1.85177539241449</v>
      </c>
      <c r="I233" s="5">
        <v>-1.85177539241449</v>
      </c>
      <c r="J233" s="5">
        <v>-1.85177539241449</v>
      </c>
      <c r="K233" s="5">
        <v>-1.85177539241449</v>
      </c>
      <c r="L233" s="5">
        <v>-1.85177539241449</v>
      </c>
      <c r="M233" s="5">
        <v>-1.85177539241449</v>
      </c>
      <c r="N233" s="5">
        <v>0.0</v>
      </c>
      <c r="O233" s="5">
        <v>0.0</v>
      </c>
      <c r="P233" s="5">
        <v>0.0</v>
      </c>
    </row>
    <row r="234">
      <c r="A234" s="5">
        <v>232.0</v>
      </c>
      <c r="B234" s="6">
        <v>45467.0</v>
      </c>
      <c r="C234" s="5">
        <v>208.162884791084</v>
      </c>
      <c r="D234" s="5">
        <v>186.480988264507</v>
      </c>
      <c r="E234" s="5">
        <v>227.499048111113</v>
      </c>
      <c r="F234" s="5">
        <v>208.162884791084</v>
      </c>
      <c r="G234" s="5">
        <v>208.162884791084</v>
      </c>
      <c r="H234" s="5">
        <v>-1.24594407765198</v>
      </c>
      <c r="I234" s="5">
        <v>-1.24594407765198</v>
      </c>
      <c r="J234" s="5">
        <v>-1.24594407765198</v>
      </c>
      <c r="K234" s="5">
        <v>-1.24594407765198</v>
      </c>
      <c r="L234" s="5">
        <v>-1.24594407765198</v>
      </c>
      <c r="M234" s="5">
        <v>-1.24594407765198</v>
      </c>
      <c r="N234" s="5">
        <v>0.0</v>
      </c>
      <c r="O234" s="5">
        <v>0.0</v>
      </c>
      <c r="P234" s="5">
        <v>0.0</v>
      </c>
    </row>
    <row r="235">
      <c r="A235" s="5">
        <v>233.0</v>
      </c>
      <c r="B235" s="6">
        <v>45468.0</v>
      </c>
      <c r="C235" s="5">
        <v>208.919864427</v>
      </c>
      <c r="D235" s="5">
        <v>190.586661664173</v>
      </c>
      <c r="E235" s="5">
        <v>231.415911285669</v>
      </c>
      <c r="F235" s="5">
        <v>208.919864427</v>
      </c>
      <c r="G235" s="5">
        <v>208.919864427</v>
      </c>
      <c r="H235" s="5">
        <v>1.10844599874385</v>
      </c>
      <c r="I235" s="5">
        <v>1.10844599874385</v>
      </c>
      <c r="J235" s="5">
        <v>1.10844599874385</v>
      </c>
      <c r="K235" s="5">
        <v>1.10844599874385</v>
      </c>
      <c r="L235" s="5">
        <v>1.10844599874385</v>
      </c>
      <c r="M235" s="5">
        <v>1.10844599874385</v>
      </c>
      <c r="N235" s="5">
        <v>0.0</v>
      </c>
      <c r="O235" s="5">
        <v>0.0</v>
      </c>
      <c r="P235" s="5">
        <v>0.0</v>
      </c>
    </row>
    <row r="236">
      <c r="A236" s="5">
        <v>234.0</v>
      </c>
      <c r="B236" s="6">
        <v>45469.0</v>
      </c>
      <c r="C236" s="5">
        <v>209.676844062916</v>
      </c>
      <c r="D236" s="5">
        <v>190.153661983343</v>
      </c>
      <c r="E236" s="5">
        <v>232.584496295071</v>
      </c>
      <c r="F236" s="5">
        <v>209.676844062916</v>
      </c>
      <c r="G236" s="5">
        <v>209.676844062916</v>
      </c>
      <c r="H236" s="5">
        <v>1.03271927993405</v>
      </c>
      <c r="I236" s="5">
        <v>1.03271927993405</v>
      </c>
      <c r="J236" s="5">
        <v>1.03271927993405</v>
      </c>
      <c r="K236" s="5">
        <v>1.03271927993405</v>
      </c>
      <c r="L236" s="5">
        <v>1.03271927993405</v>
      </c>
      <c r="M236" s="5">
        <v>1.03271927993405</v>
      </c>
      <c r="N236" s="5">
        <v>0.0</v>
      </c>
      <c r="O236" s="5">
        <v>0.0</v>
      </c>
      <c r="P236" s="5">
        <v>0.0</v>
      </c>
    </row>
    <row r="237">
      <c r="A237" s="5">
        <v>235.0</v>
      </c>
      <c r="B237" s="6">
        <v>45470.0</v>
      </c>
      <c r="C237" s="5">
        <v>210.433823698833</v>
      </c>
      <c r="D237" s="5">
        <v>186.96096611738</v>
      </c>
      <c r="E237" s="5">
        <v>229.320506409689</v>
      </c>
      <c r="F237" s="5">
        <v>210.433823698833</v>
      </c>
      <c r="G237" s="5">
        <v>210.433823698833</v>
      </c>
      <c r="H237" s="5">
        <v>-1.55716239377467</v>
      </c>
      <c r="I237" s="5">
        <v>-1.55716239377467</v>
      </c>
      <c r="J237" s="5">
        <v>-1.55716239377467</v>
      </c>
      <c r="K237" s="5">
        <v>-1.55716239377467</v>
      </c>
      <c r="L237" s="5">
        <v>-1.55716239377467</v>
      </c>
      <c r="M237" s="5">
        <v>-1.55716239377467</v>
      </c>
      <c r="N237" s="5">
        <v>0.0</v>
      </c>
      <c r="O237" s="5">
        <v>0.0</v>
      </c>
      <c r="P237" s="5">
        <v>0.0</v>
      </c>
    </row>
    <row r="238">
      <c r="A238" s="5">
        <v>236.0</v>
      </c>
      <c r="B238" s="6">
        <v>45471.0</v>
      </c>
      <c r="C238" s="5">
        <v>211.190803334749</v>
      </c>
      <c r="D238" s="5">
        <v>186.732730540922</v>
      </c>
      <c r="E238" s="5">
        <v>230.919153502759</v>
      </c>
      <c r="F238" s="5">
        <v>211.190803334749</v>
      </c>
      <c r="G238" s="5">
        <v>211.190803334749</v>
      </c>
      <c r="H238" s="5">
        <v>-1.85177539241194</v>
      </c>
      <c r="I238" s="5">
        <v>-1.85177539241194</v>
      </c>
      <c r="J238" s="5">
        <v>-1.85177539241194</v>
      </c>
      <c r="K238" s="5">
        <v>-1.85177539241194</v>
      </c>
      <c r="L238" s="5">
        <v>-1.85177539241194</v>
      </c>
      <c r="M238" s="5">
        <v>-1.85177539241194</v>
      </c>
      <c r="N238" s="5">
        <v>0.0</v>
      </c>
      <c r="O238" s="5">
        <v>0.0</v>
      </c>
      <c r="P238" s="5">
        <v>0.0</v>
      </c>
    </row>
    <row r="239">
      <c r="A239" s="5">
        <v>237.0</v>
      </c>
      <c r="B239" s="6">
        <v>45474.0</v>
      </c>
      <c r="C239" s="5">
        <v>213.461742242497</v>
      </c>
      <c r="D239" s="5">
        <v>191.994499413492</v>
      </c>
      <c r="E239" s="5">
        <v>234.622990466526</v>
      </c>
      <c r="F239" s="5">
        <v>213.461742242497</v>
      </c>
      <c r="G239" s="5">
        <v>213.461742242497</v>
      </c>
      <c r="H239" s="5">
        <v>-1.24594407765148</v>
      </c>
      <c r="I239" s="5">
        <v>-1.24594407765148</v>
      </c>
      <c r="J239" s="5">
        <v>-1.24594407765148</v>
      </c>
      <c r="K239" s="5">
        <v>-1.24594407765148</v>
      </c>
      <c r="L239" s="5">
        <v>-1.24594407765148</v>
      </c>
      <c r="M239" s="5">
        <v>-1.24594407765148</v>
      </c>
      <c r="N239" s="5">
        <v>0.0</v>
      </c>
      <c r="O239" s="5">
        <v>0.0</v>
      </c>
      <c r="P239" s="5">
        <v>0.0</v>
      </c>
    </row>
    <row r="240">
      <c r="A240" s="5">
        <v>238.0</v>
      </c>
      <c r="B240" s="6">
        <v>45475.0</v>
      </c>
      <c r="C240" s="5">
        <v>214.218721878413</v>
      </c>
      <c r="D240" s="5">
        <v>194.667217422212</v>
      </c>
      <c r="E240" s="5">
        <v>235.676461081588</v>
      </c>
      <c r="F240" s="5">
        <v>214.218721878413</v>
      </c>
      <c r="G240" s="5">
        <v>214.218721878413</v>
      </c>
      <c r="H240" s="5">
        <v>1.10844599874555</v>
      </c>
      <c r="I240" s="5">
        <v>1.10844599874555</v>
      </c>
      <c r="J240" s="5">
        <v>1.10844599874555</v>
      </c>
      <c r="K240" s="5">
        <v>1.10844599874555</v>
      </c>
      <c r="L240" s="5">
        <v>1.10844599874555</v>
      </c>
      <c r="M240" s="5">
        <v>1.10844599874555</v>
      </c>
      <c r="N240" s="5">
        <v>0.0</v>
      </c>
      <c r="O240" s="5">
        <v>0.0</v>
      </c>
      <c r="P240" s="5">
        <v>0.0</v>
      </c>
    </row>
    <row r="241">
      <c r="A241" s="5">
        <v>239.0</v>
      </c>
      <c r="B241" s="6">
        <v>45476.0</v>
      </c>
      <c r="C241" s="5">
        <v>214.975701514329</v>
      </c>
      <c r="D241" s="5">
        <v>194.710982564969</v>
      </c>
      <c r="E241" s="5">
        <v>237.466774052767</v>
      </c>
      <c r="F241" s="5">
        <v>214.975701514329</v>
      </c>
      <c r="G241" s="5">
        <v>214.975701514329</v>
      </c>
      <c r="H241" s="5">
        <v>1.03271927993156</v>
      </c>
      <c r="I241" s="5">
        <v>1.03271927993156</v>
      </c>
      <c r="J241" s="5">
        <v>1.03271927993156</v>
      </c>
      <c r="K241" s="5">
        <v>1.03271927993156</v>
      </c>
      <c r="L241" s="5">
        <v>1.03271927993156</v>
      </c>
      <c r="M241" s="5">
        <v>1.03271927993156</v>
      </c>
      <c r="N241" s="5">
        <v>0.0</v>
      </c>
      <c r="O241" s="5">
        <v>0.0</v>
      </c>
      <c r="P241" s="5">
        <v>0.0</v>
      </c>
    </row>
    <row r="242">
      <c r="A242" s="5">
        <v>240.0</v>
      </c>
      <c r="B242" s="6">
        <v>45478.0</v>
      </c>
      <c r="C242" s="5">
        <v>216.489660786162</v>
      </c>
      <c r="D242" s="5">
        <v>193.755086146652</v>
      </c>
      <c r="E242" s="5">
        <v>234.980672780645</v>
      </c>
      <c r="F242" s="5">
        <v>216.489660786162</v>
      </c>
      <c r="G242" s="5">
        <v>216.489660786162</v>
      </c>
      <c r="H242" s="5">
        <v>-1.8517753924094</v>
      </c>
      <c r="I242" s="5">
        <v>-1.8517753924094</v>
      </c>
      <c r="J242" s="5">
        <v>-1.8517753924094</v>
      </c>
      <c r="K242" s="5">
        <v>-1.8517753924094</v>
      </c>
      <c r="L242" s="5">
        <v>-1.8517753924094</v>
      </c>
      <c r="M242" s="5">
        <v>-1.8517753924094</v>
      </c>
      <c r="N242" s="5">
        <v>0.0</v>
      </c>
      <c r="O242" s="5">
        <v>0.0</v>
      </c>
      <c r="P242" s="5">
        <v>0.0</v>
      </c>
    </row>
    <row r="243">
      <c r="A243" s="5">
        <v>241.0</v>
      </c>
      <c r="B243" s="6">
        <v>45481.0</v>
      </c>
      <c r="C243" s="5">
        <v>218.76059969391</v>
      </c>
      <c r="D243" s="5">
        <v>196.275081686735</v>
      </c>
      <c r="E243" s="5">
        <v>237.71343353485</v>
      </c>
      <c r="F243" s="5">
        <v>218.76059969391</v>
      </c>
      <c r="G243" s="5">
        <v>218.76059969391</v>
      </c>
      <c r="H243" s="5">
        <v>-1.24594407765264</v>
      </c>
      <c r="I243" s="5">
        <v>-1.24594407765264</v>
      </c>
      <c r="J243" s="5">
        <v>-1.24594407765264</v>
      </c>
      <c r="K243" s="5">
        <v>-1.24594407765264</v>
      </c>
      <c r="L243" s="5">
        <v>-1.24594407765264</v>
      </c>
      <c r="M243" s="5">
        <v>-1.24594407765264</v>
      </c>
      <c r="N243" s="5">
        <v>0.0</v>
      </c>
      <c r="O243" s="5">
        <v>0.0</v>
      </c>
      <c r="P243" s="5">
        <v>0.0</v>
      </c>
    </row>
    <row r="244">
      <c r="A244" s="5">
        <v>242.0</v>
      </c>
      <c r="B244" s="6">
        <v>45482.0</v>
      </c>
      <c r="C244" s="5">
        <v>219.517579329826</v>
      </c>
      <c r="D244" s="5">
        <v>198.95929897925</v>
      </c>
      <c r="E244" s="5">
        <v>241.884989694113</v>
      </c>
      <c r="F244" s="5">
        <v>219.517579329826</v>
      </c>
      <c r="G244" s="5">
        <v>219.517579329826</v>
      </c>
      <c r="H244" s="5">
        <v>1.10844599873712</v>
      </c>
      <c r="I244" s="5">
        <v>1.10844599873712</v>
      </c>
      <c r="J244" s="5">
        <v>1.10844599873712</v>
      </c>
      <c r="K244" s="5">
        <v>1.10844599873712</v>
      </c>
      <c r="L244" s="5">
        <v>1.10844599873712</v>
      </c>
      <c r="M244" s="5">
        <v>1.10844599873712</v>
      </c>
      <c r="N244" s="5">
        <v>0.0</v>
      </c>
      <c r="O244" s="5">
        <v>0.0</v>
      </c>
      <c r="P244" s="5">
        <v>0.0</v>
      </c>
    </row>
    <row r="245">
      <c r="A245" s="5">
        <v>243.0</v>
      </c>
      <c r="B245" s="6">
        <v>45483.0</v>
      </c>
      <c r="C245" s="5">
        <v>220.274558965742</v>
      </c>
      <c r="D245" s="5">
        <v>199.892678051</v>
      </c>
      <c r="E245" s="5">
        <v>242.610582892702</v>
      </c>
      <c r="F245" s="5">
        <v>220.274558965742</v>
      </c>
      <c r="G245" s="5">
        <v>220.274558965742</v>
      </c>
      <c r="H245" s="5">
        <v>1.03271927993192</v>
      </c>
      <c r="I245" s="5">
        <v>1.03271927993192</v>
      </c>
      <c r="J245" s="5">
        <v>1.03271927993192</v>
      </c>
      <c r="K245" s="5">
        <v>1.03271927993192</v>
      </c>
      <c r="L245" s="5">
        <v>1.03271927993192</v>
      </c>
      <c r="M245" s="5">
        <v>1.03271927993192</v>
      </c>
      <c r="N245" s="5">
        <v>0.0</v>
      </c>
      <c r="O245" s="5">
        <v>0.0</v>
      </c>
      <c r="P245" s="5">
        <v>0.0</v>
      </c>
    </row>
    <row r="246">
      <c r="A246" s="5">
        <v>244.0</v>
      </c>
      <c r="B246" s="6">
        <v>45484.0</v>
      </c>
      <c r="C246" s="5">
        <v>221.031538601658</v>
      </c>
      <c r="D246" s="5">
        <v>198.174258070881</v>
      </c>
      <c r="E246" s="5">
        <v>239.419808666621</v>
      </c>
      <c r="F246" s="5">
        <v>221.031538601658</v>
      </c>
      <c r="G246" s="5">
        <v>221.031538601658</v>
      </c>
      <c r="H246" s="5">
        <v>-1.55716239376638</v>
      </c>
      <c r="I246" s="5">
        <v>-1.55716239376638</v>
      </c>
      <c r="J246" s="5">
        <v>-1.55716239376638</v>
      </c>
      <c r="K246" s="5">
        <v>-1.55716239376638</v>
      </c>
      <c r="L246" s="5">
        <v>-1.55716239376638</v>
      </c>
      <c r="M246" s="5">
        <v>-1.55716239376638</v>
      </c>
      <c r="N246" s="5">
        <v>0.0</v>
      </c>
      <c r="O246" s="5">
        <v>0.0</v>
      </c>
      <c r="P246" s="5">
        <v>0.0</v>
      </c>
    </row>
    <row r="247">
      <c r="A247" s="5">
        <v>245.0</v>
      </c>
      <c r="B247" s="6">
        <v>45485.0</v>
      </c>
      <c r="C247" s="5">
        <v>221.788518237574</v>
      </c>
      <c r="D247" s="5">
        <v>197.612389814637</v>
      </c>
      <c r="E247" s="5">
        <v>238.931550053154</v>
      </c>
      <c r="F247" s="5">
        <v>221.788518237574</v>
      </c>
      <c r="G247" s="5">
        <v>221.788518237574</v>
      </c>
      <c r="H247" s="5">
        <v>-1.85177539240945</v>
      </c>
      <c r="I247" s="5">
        <v>-1.85177539240945</v>
      </c>
      <c r="J247" s="5">
        <v>-1.85177539240945</v>
      </c>
      <c r="K247" s="5">
        <v>-1.85177539240945</v>
      </c>
      <c r="L247" s="5">
        <v>-1.85177539240945</v>
      </c>
      <c r="M247" s="5">
        <v>-1.85177539240945</v>
      </c>
      <c r="N247" s="5">
        <v>0.0</v>
      </c>
      <c r="O247" s="5">
        <v>0.0</v>
      </c>
      <c r="P247" s="5">
        <v>0.0</v>
      </c>
    </row>
    <row r="248">
      <c r="A248" s="5">
        <v>246.0</v>
      </c>
      <c r="B248" s="6">
        <v>45488.0</v>
      </c>
      <c r="C248" s="5">
        <v>224.059457145323</v>
      </c>
      <c r="D248" s="5">
        <v>202.846469193214</v>
      </c>
      <c r="E248" s="5">
        <v>245.006431388431</v>
      </c>
      <c r="F248" s="5">
        <v>224.059457145323</v>
      </c>
      <c r="G248" s="5">
        <v>224.059457145323</v>
      </c>
      <c r="H248" s="5">
        <v>-1.24594407765135</v>
      </c>
      <c r="I248" s="5">
        <v>-1.24594407765135</v>
      </c>
      <c r="J248" s="5">
        <v>-1.24594407765135</v>
      </c>
      <c r="K248" s="5">
        <v>-1.24594407765135</v>
      </c>
      <c r="L248" s="5">
        <v>-1.24594407765135</v>
      </c>
      <c r="M248" s="5">
        <v>-1.24594407765135</v>
      </c>
      <c r="N248" s="5">
        <v>0.0</v>
      </c>
      <c r="O248" s="5">
        <v>0.0</v>
      </c>
      <c r="P248" s="5">
        <v>0.0</v>
      </c>
    </row>
    <row r="249">
      <c r="A249" s="5">
        <v>247.0</v>
      </c>
      <c r="B249" s="6">
        <v>45489.0</v>
      </c>
      <c r="C249" s="5">
        <v>224.816436781239</v>
      </c>
      <c r="D249" s="5">
        <v>204.612997470191</v>
      </c>
      <c r="E249" s="5">
        <v>246.137424847984</v>
      </c>
      <c r="F249" s="5">
        <v>224.816436781239</v>
      </c>
      <c r="G249" s="5">
        <v>224.816436781239</v>
      </c>
      <c r="H249" s="5">
        <v>1.10844599873883</v>
      </c>
      <c r="I249" s="5">
        <v>1.10844599873883</v>
      </c>
      <c r="J249" s="5">
        <v>1.10844599873883</v>
      </c>
      <c r="K249" s="5">
        <v>1.10844599873883</v>
      </c>
      <c r="L249" s="5">
        <v>1.10844599873883</v>
      </c>
      <c r="M249" s="5">
        <v>1.10844599873883</v>
      </c>
      <c r="N249" s="5">
        <v>0.0</v>
      </c>
      <c r="O249" s="5">
        <v>0.0</v>
      </c>
      <c r="P249" s="5">
        <v>0.0</v>
      </c>
    </row>
    <row r="250">
      <c r="A250" s="5">
        <v>248.0</v>
      </c>
      <c r="B250" s="6">
        <v>45490.0</v>
      </c>
      <c r="C250" s="5">
        <v>225.573416417155</v>
      </c>
      <c r="D250" s="5">
        <v>204.922319753436</v>
      </c>
      <c r="E250" s="5">
        <v>249.095959630539</v>
      </c>
      <c r="F250" s="5">
        <v>225.573416417155</v>
      </c>
      <c r="G250" s="5">
        <v>225.573416417155</v>
      </c>
      <c r="H250" s="5">
        <v>1.03271927992944</v>
      </c>
      <c r="I250" s="5">
        <v>1.03271927992944</v>
      </c>
      <c r="J250" s="5">
        <v>1.03271927992944</v>
      </c>
      <c r="K250" s="5">
        <v>1.03271927992944</v>
      </c>
      <c r="L250" s="5">
        <v>1.03271927992944</v>
      </c>
      <c r="M250" s="5">
        <v>1.03271927992944</v>
      </c>
      <c r="N250" s="5">
        <v>0.0</v>
      </c>
      <c r="O250" s="5">
        <v>0.0</v>
      </c>
      <c r="P250" s="5">
        <v>0.0</v>
      </c>
    </row>
    <row r="251">
      <c r="A251" s="5">
        <v>249.0</v>
      </c>
      <c r="B251" s="6">
        <v>45491.0</v>
      </c>
      <c r="C251" s="5">
        <v>226.330396053071</v>
      </c>
      <c r="D251" s="5">
        <v>204.187637277882</v>
      </c>
      <c r="E251" s="5">
        <v>245.974228618676</v>
      </c>
      <c r="F251" s="5">
        <v>226.330396053071</v>
      </c>
      <c r="G251" s="5">
        <v>226.330396053071</v>
      </c>
      <c r="H251" s="5">
        <v>-1.55716239376667</v>
      </c>
      <c r="I251" s="5">
        <v>-1.55716239376667</v>
      </c>
      <c r="J251" s="5">
        <v>-1.55716239376667</v>
      </c>
      <c r="K251" s="5">
        <v>-1.55716239376667</v>
      </c>
      <c r="L251" s="5">
        <v>-1.55716239376667</v>
      </c>
      <c r="M251" s="5">
        <v>-1.55716239376667</v>
      </c>
      <c r="N251" s="5">
        <v>0.0</v>
      </c>
      <c r="O251" s="5">
        <v>0.0</v>
      </c>
      <c r="P251" s="5">
        <v>0.0</v>
      </c>
    </row>
    <row r="252">
      <c r="A252" s="5">
        <v>250.0</v>
      </c>
      <c r="B252" s="6">
        <v>45492.0</v>
      </c>
      <c r="C252" s="5">
        <v>227.087375688987</v>
      </c>
      <c r="D252" s="5">
        <v>203.399204443111</v>
      </c>
      <c r="E252" s="5">
        <v>245.352626908548</v>
      </c>
      <c r="F252" s="5">
        <v>227.087375688987</v>
      </c>
      <c r="G252" s="5">
        <v>227.087375688987</v>
      </c>
      <c r="H252" s="5">
        <v>-1.8517753924043</v>
      </c>
      <c r="I252" s="5">
        <v>-1.8517753924043</v>
      </c>
      <c r="J252" s="5">
        <v>-1.8517753924043</v>
      </c>
      <c r="K252" s="5">
        <v>-1.8517753924043</v>
      </c>
      <c r="L252" s="5">
        <v>-1.8517753924043</v>
      </c>
      <c r="M252" s="5">
        <v>-1.8517753924043</v>
      </c>
      <c r="N252" s="5">
        <v>0.0</v>
      </c>
      <c r="O252" s="5">
        <v>0.0</v>
      </c>
      <c r="P252" s="5">
        <v>0.0</v>
      </c>
    </row>
    <row r="253">
      <c r="A253" s="5">
        <v>251.0</v>
      </c>
      <c r="B253" s="6">
        <v>45493.0</v>
      </c>
      <c r="C253" s="5">
        <v>227.844355324904</v>
      </c>
      <c r="D253" s="5">
        <v>207.924252557528</v>
      </c>
      <c r="E253" s="5">
        <v>248.938480071975</v>
      </c>
      <c r="F253" s="5">
        <v>227.844355324904</v>
      </c>
      <c r="G253" s="5">
        <v>227.844355324904</v>
      </c>
      <c r="H253" s="5">
        <v>1.25685834211684</v>
      </c>
      <c r="I253" s="5">
        <v>1.25685834211684</v>
      </c>
      <c r="J253" s="5">
        <v>1.25685834211684</v>
      </c>
      <c r="K253" s="5">
        <v>1.25685834211684</v>
      </c>
      <c r="L253" s="5">
        <v>1.25685834211684</v>
      </c>
      <c r="M253" s="5">
        <v>1.25685834211684</v>
      </c>
      <c r="N253" s="5">
        <v>0.0</v>
      </c>
      <c r="O253" s="5">
        <v>0.0</v>
      </c>
      <c r="P253" s="5">
        <v>0.0</v>
      </c>
    </row>
    <row r="254">
      <c r="A254" s="5">
        <v>252.0</v>
      </c>
      <c r="B254" s="6">
        <v>45494.0</v>
      </c>
      <c r="C254" s="5">
        <v>228.60133496082</v>
      </c>
      <c r="D254" s="5">
        <v>207.961898614718</v>
      </c>
      <c r="E254" s="5">
        <v>250.786769653049</v>
      </c>
      <c r="F254" s="5">
        <v>228.60133496082</v>
      </c>
      <c r="G254" s="5">
        <v>228.60133496082</v>
      </c>
      <c r="H254" s="5">
        <v>1.25685824303305</v>
      </c>
      <c r="I254" s="5">
        <v>1.25685824303305</v>
      </c>
      <c r="J254" s="5">
        <v>1.25685824303305</v>
      </c>
      <c r="K254" s="5">
        <v>1.25685824303305</v>
      </c>
      <c r="L254" s="5">
        <v>1.25685824303305</v>
      </c>
      <c r="M254" s="5">
        <v>1.25685824303305</v>
      </c>
      <c r="N254" s="5">
        <v>0.0</v>
      </c>
      <c r="O254" s="5">
        <v>0.0</v>
      </c>
      <c r="P254" s="5">
        <v>0.0</v>
      </c>
    </row>
    <row r="255">
      <c r="A255" s="5">
        <v>253.0</v>
      </c>
      <c r="B255" s="6">
        <v>45495.0</v>
      </c>
      <c r="C255" s="5">
        <v>229.358314596736</v>
      </c>
      <c r="D255" s="5">
        <v>207.683579911132</v>
      </c>
      <c r="E255" s="5">
        <v>247.74724896372</v>
      </c>
      <c r="F255" s="5">
        <v>229.358314596736</v>
      </c>
      <c r="G255" s="5">
        <v>229.358314596736</v>
      </c>
      <c r="H255" s="5">
        <v>-1.24594407765169</v>
      </c>
      <c r="I255" s="5">
        <v>-1.24594407765169</v>
      </c>
      <c r="J255" s="5">
        <v>-1.24594407765169</v>
      </c>
      <c r="K255" s="5">
        <v>-1.24594407765169</v>
      </c>
      <c r="L255" s="5">
        <v>-1.24594407765169</v>
      </c>
      <c r="M255" s="5">
        <v>-1.24594407765169</v>
      </c>
      <c r="N255" s="5">
        <v>0.0</v>
      </c>
      <c r="O255" s="5">
        <v>0.0</v>
      </c>
      <c r="P255" s="5">
        <v>0.0</v>
      </c>
    </row>
    <row r="256">
      <c r="A256" s="5">
        <v>254.0</v>
      </c>
      <c r="B256" s="6">
        <v>45496.0</v>
      </c>
      <c r="C256" s="5">
        <v>230.115294232652</v>
      </c>
      <c r="D256" s="5">
        <v>209.625889656951</v>
      </c>
      <c r="E256" s="5">
        <v>251.802697360791</v>
      </c>
      <c r="F256" s="5">
        <v>230.099658473299</v>
      </c>
      <c r="G256" s="5">
        <v>230.141036466134</v>
      </c>
      <c r="H256" s="5">
        <v>1.10844599874086</v>
      </c>
      <c r="I256" s="5">
        <v>1.10844599874086</v>
      </c>
      <c r="J256" s="5">
        <v>1.10844599874086</v>
      </c>
      <c r="K256" s="5">
        <v>1.10844599874086</v>
      </c>
      <c r="L256" s="5">
        <v>1.10844599874086</v>
      </c>
      <c r="M256" s="5">
        <v>1.10844599874086</v>
      </c>
      <c r="N256" s="5">
        <v>0.0</v>
      </c>
      <c r="O256" s="5">
        <v>0.0</v>
      </c>
      <c r="P256" s="5">
        <v>0.0</v>
      </c>
    </row>
    <row r="257">
      <c r="A257" s="5">
        <v>255.0</v>
      </c>
      <c r="B257" s="6">
        <v>45497.0</v>
      </c>
      <c r="C257" s="5">
        <v>230.872273868568</v>
      </c>
      <c r="D257" s="5">
        <v>209.976618349857</v>
      </c>
      <c r="E257" s="5">
        <v>253.388904044015</v>
      </c>
      <c r="F257" s="5">
        <v>230.821010726962</v>
      </c>
      <c r="G257" s="5">
        <v>230.941582318256</v>
      </c>
      <c r="H257" s="5">
        <v>1.03271927992837</v>
      </c>
      <c r="I257" s="5">
        <v>1.03271927992837</v>
      </c>
      <c r="J257" s="5">
        <v>1.03271927992837</v>
      </c>
      <c r="K257" s="5">
        <v>1.03271927992837</v>
      </c>
      <c r="L257" s="5">
        <v>1.03271927992837</v>
      </c>
      <c r="M257" s="5">
        <v>1.03271927992837</v>
      </c>
      <c r="N257" s="5">
        <v>0.0</v>
      </c>
      <c r="O257" s="5">
        <v>0.0</v>
      </c>
      <c r="P257" s="5">
        <v>0.0</v>
      </c>
    </row>
    <row r="258">
      <c r="A258" s="5">
        <v>256.0</v>
      </c>
      <c r="B258" s="6">
        <v>45498.0</v>
      </c>
      <c r="C258" s="5">
        <v>231.629253504484</v>
      </c>
      <c r="D258" s="5">
        <v>209.985542453401</v>
      </c>
      <c r="E258" s="5">
        <v>251.961907895659</v>
      </c>
      <c r="F258" s="5">
        <v>231.543862548699</v>
      </c>
      <c r="G258" s="5">
        <v>231.742550464731</v>
      </c>
      <c r="H258" s="5">
        <v>-1.55716239376697</v>
      </c>
      <c r="I258" s="5">
        <v>-1.55716239376697</v>
      </c>
      <c r="J258" s="5">
        <v>-1.55716239376697</v>
      </c>
      <c r="K258" s="5">
        <v>-1.55716239376697</v>
      </c>
      <c r="L258" s="5">
        <v>-1.55716239376697</v>
      </c>
      <c r="M258" s="5">
        <v>-1.55716239376697</v>
      </c>
      <c r="N258" s="5">
        <v>0.0</v>
      </c>
      <c r="O258" s="5">
        <v>0.0</v>
      </c>
      <c r="P258" s="5">
        <v>0.0</v>
      </c>
    </row>
    <row r="259">
      <c r="A259" s="5">
        <v>257.0</v>
      </c>
      <c r="B259" s="6">
        <v>45499.0</v>
      </c>
      <c r="C259" s="5">
        <v>232.3862331404</v>
      </c>
      <c r="D259" s="5">
        <v>209.622958416991</v>
      </c>
      <c r="E259" s="5">
        <v>250.100996325923</v>
      </c>
      <c r="F259" s="5">
        <v>232.254305042207</v>
      </c>
      <c r="G259" s="5">
        <v>232.556767630676</v>
      </c>
      <c r="H259" s="5">
        <v>-1.85177539241513</v>
      </c>
      <c r="I259" s="5">
        <v>-1.85177539241513</v>
      </c>
      <c r="J259" s="5">
        <v>-1.85177539241513</v>
      </c>
      <c r="K259" s="5">
        <v>-1.85177539241513</v>
      </c>
      <c r="L259" s="5">
        <v>-1.85177539241513</v>
      </c>
      <c r="M259" s="5">
        <v>-1.85177539241513</v>
      </c>
      <c r="N259" s="5">
        <v>0.0</v>
      </c>
      <c r="O259" s="5">
        <v>0.0</v>
      </c>
      <c r="P259" s="5">
        <v>0.0</v>
      </c>
    </row>
    <row r="260">
      <c r="A260" s="5">
        <v>258.0</v>
      </c>
      <c r="B260" s="6">
        <v>45500.0</v>
      </c>
      <c r="C260" s="5">
        <v>233.143212776316</v>
      </c>
      <c r="D260" s="5">
        <v>212.946384654307</v>
      </c>
      <c r="E260" s="5">
        <v>254.038306329759</v>
      </c>
      <c r="F260" s="5">
        <v>232.948293342172</v>
      </c>
      <c r="G260" s="5">
        <v>233.348389292669</v>
      </c>
      <c r="H260" s="5">
        <v>1.25685834211788</v>
      </c>
      <c r="I260" s="5">
        <v>1.25685834211788</v>
      </c>
      <c r="J260" s="5">
        <v>1.25685834211788</v>
      </c>
      <c r="K260" s="5">
        <v>1.25685834211788</v>
      </c>
      <c r="L260" s="5">
        <v>1.25685834211788</v>
      </c>
      <c r="M260" s="5">
        <v>1.25685834211788</v>
      </c>
      <c r="N260" s="5">
        <v>0.0</v>
      </c>
      <c r="O260" s="5">
        <v>0.0</v>
      </c>
      <c r="P260" s="5">
        <v>0.0</v>
      </c>
    </row>
    <row r="261">
      <c r="A261" s="5">
        <v>259.0</v>
      </c>
      <c r="B261" s="6">
        <v>45501.0</v>
      </c>
      <c r="C261" s="5">
        <v>233.900192412233</v>
      </c>
      <c r="D261" s="5">
        <v>213.962153206082</v>
      </c>
      <c r="E261" s="5">
        <v>256.527207786023</v>
      </c>
      <c r="F261" s="5">
        <v>233.654729612139</v>
      </c>
      <c r="G261" s="5">
        <v>234.179349705311</v>
      </c>
      <c r="H261" s="5">
        <v>1.25685824302986</v>
      </c>
      <c r="I261" s="5">
        <v>1.25685824302986</v>
      </c>
      <c r="J261" s="5">
        <v>1.25685824302986</v>
      </c>
      <c r="K261" s="5">
        <v>1.25685824302986</v>
      </c>
      <c r="L261" s="5">
        <v>1.25685824302986</v>
      </c>
      <c r="M261" s="5">
        <v>1.25685824302986</v>
      </c>
      <c r="N261" s="5">
        <v>0.0</v>
      </c>
      <c r="O261" s="5">
        <v>0.0</v>
      </c>
      <c r="P261" s="5">
        <v>0.0</v>
      </c>
    </row>
    <row r="262">
      <c r="A262" s="5">
        <v>260.0</v>
      </c>
      <c r="B262" s="6">
        <v>45502.0</v>
      </c>
      <c r="C262" s="5">
        <v>234.657172048149</v>
      </c>
      <c r="D262" s="5">
        <v>213.018913582793</v>
      </c>
      <c r="E262" s="5">
        <v>254.728729623778</v>
      </c>
      <c r="F262" s="5">
        <v>234.373940902849</v>
      </c>
      <c r="G262" s="5">
        <v>235.024787123268</v>
      </c>
      <c r="H262" s="5">
        <v>-1.24594407765119</v>
      </c>
      <c r="I262" s="5">
        <v>-1.24594407765119</v>
      </c>
      <c r="J262" s="5">
        <v>-1.24594407765119</v>
      </c>
      <c r="K262" s="5">
        <v>-1.24594407765119</v>
      </c>
      <c r="L262" s="5">
        <v>-1.24594407765119</v>
      </c>
      <c r="M262" s="5">
        <v>-1.24594407765119</v>
      </c>
      <c r="N262" s="5">
        <v>0.0</v>
      </c>
      <c r="O262" s="5">
        <v>0.0</v>
      </c>
      <c r="P262" s="5">
        <v>0.0</v>
      </c>
    </row>
    <row r="263">
      <c r="A263" s="5">
        <v>261.0</v>
      </c>
      <c r="B263" s="6">
        <v>45503.0</v>
      </c>
      <c r="C263" s="5">
        <v>235.414151684065</v>
      </c>
      <c r="D263" s="5">
        <v>216.138134038611</v>
      </c>
      <c r="E263" s="5">
        <v>259.578948727529</v>
      </c>
      <c r="F263" s="5">
        <v>235.066715959603</v>
      </c>
      <c r="G263" s="5">
        <v>235.87496804979</v>
      </c>
      <c r="H263" s="5">
        <v>1.10844599874257</v>
      </c>
      <c r="I263" s="5">
        <v>1.10844599874257</v>
      </c>
      <c r="J263" s="5">
        <v>1.10844599874257</v>
      </c>
      <c r="K263" s="5">
        <v>1.10844599874257</v>
      </c>
      <c r="L263" s="5">
        <v>1.10844599874257</v>
      </c>
      <c r="M263" s="5">
        <v>1.10844599874257</v>
      </c>
      <c r="N263" s="5">
        <v>0.0</v>
      </c>
      <c r="O263" s="5">
        <v>0.0</v>
      </c>
      <c r="P263" s="5">
        <v>0.0</v>
      </c>
    </row>
    <row r="264">
      <c r="A264" s="5">
        <v>262.0</v>
      </c>
      <c r="B264" s="6">
        <v>45504.0</v>
      </c>
      <c r="C264" s="5">
        <v>236.171131319981</v>
      </c>
      <c r="D264" s="5">
        <v>217.562845194329</v>
      </c>
      <c r="E264" s="5">
        <v>259.095668689069</v>
      </c>
      <c r="F264" s="5">
        <v>235.735795876333</v>
      </c>
      <c r="G264" s="5">
        <v>236.703064332959</v>
      </c>
      <c r="H264" s="5">
        <v>1.03271927993495</v>
      </c>
      <c r="I264" s="5">
        <v>1.03271927993495</v>
      </c>
      <c r="J264" s="5">
        <v>1.03271927993495</v>
      </c>
      <c r="K264" s="5">
        <v>1.03271927993495</v>
      </c>
      <c r="L264" s="5">
        <v>1.03271927993495</v>
      </c>
      <c r="M264" s="5">
        <v>1.03271927993495</v>
      </c>
      <c r="N264" s="5">
        <v>0.0</v>
      </c>
      <c r="O264" s="5">
        <v>0.0</v>
      </c>
      <c r="P264" s="5">
        <v>0.0</v>
      </c>
    </row>
    <row r="265">
      <c r="A265" s="5">
        <v>263.0</v>
      </c>
      <c r="B265" s="6">
        <v>45505.0</v>
      </c>
      <c r="C265" s="5">
        <v>236.928110955897</v>
      </c>
      <c r="D265" s="5">
        <v>214.071321733444</v>
      </c>
      <c r="E265" s="5">
        <v>254.923980431713</v>
      </c>
      <c r="F265" s="5">
        <v>236.419644620398</v>
      </c>
      <c r="G265" s="5">
        <v>237.532498046778</v>
      </c>
      <c r="H265" s="5">
        <v>-1.55716239377172</v>
      </c>
      <c r="I265" s="5">
        <v>-1.55716239377172</v>
      </c>
      <c r="J265" s="5">
        <v>-1.55716239377172</v>
      </c>
      <c r="K265" s="5">
        <v>-1.55716239377172</v>
      </c>
      <c r="L265" s="5">
        <v>-1.55716239377172</v>
      </c>
      <c r="M265" s="5">
        <v>-1.55716239377172</v>
      </c>
      <c r="N265" s="5">
        <v>0.0</v>
      </c>
      <c r="O265" s="5">
        <v>0.0</v>
      </c>
      <c r="P265" s="5">
        <v>0.0</v>
      </c>
    </row>
    <row r="266">
      <c r="A266" s="5">
        <v>264.0</v>
      </c>
      <c r="B266" s="6">
        <v>45506.0</v>
      </c>
      <c r="C266" s="5">
        <v>237.685090591813</v>
      </c>
      <c r="D266" s="5">
        <v>215.006844204855</v>
      </c>
      <c r="E266" s="5">
        <v>258.276207590513</v>
      </c>
      <c r="F266" s="5">
        <v>237.087798327513</v>
      </c>
      <c r="G266" s="5">
        <v>238.369674088193</v>
      </c>
      <c r="H266" s="5">
        <v>-1.85177539240998</v>
      </c>
      <c r="I266" s="5">
        <v>-1.85177539240998</v>
      </c>
      <c r="J266" s="5">
        <v>-1.85177539240998</v>
      </c>
      <c r="K266" s="5">
        <v>-1.85177539240998</v>
      </c>
      <c r="L266" s="5">
        <v>-1.85177539240998</v>
      </c>
      <c r="M266" s="5">
        <v>-1.85177539240998</v>
      </c>
      <c r="N266" s="5">
        <v>0.0</v>
      </c>
      <c r="O266" s="5">
        <v>0.0</v>
      </c>
      <c r="P266" s="5">
        <v>0.0</v>
      </c>
    </row>
    <row r="267">
      <c r="A267" s="5">
        <v>265.0</v>
      </c>
      <c r="B267" s="6">
        <v>45507.0</v>
      </c>
      <c r="C267" s="5">
        <v>238.442070227729</v>
      </c>
      <c r="D267" s="5">
        <v>218.300723925748</v>
      </c>
      <c r="E267" s="5">
        <v>259.922236249431</v>
      </c>
      <c r="F267" s="5">
        <v>237.728441212588</v>
      </c>
      <c r="G267" s="5">
        <v>239.230068119071</v>
      </c>
      <c r="H267" s="5">
        <v>1.25685834212136</v>
      </c>
      <c r="I267" s="5">
        <v>1.25685834212136</v>
      </c>
      <c r="J267" s="5">
        <v>1.25685834212136</v>
      </c>
      <c r="K267" s="5">
        <v>1.25685834212136</v>
      </c>
      <c r="L267" s="5">
        <v>1.25685834212136</v>
      </c>
      <c r="M267" s="5">
        <v>1.25685834212136</v>
      </c>
      <c r="N267" s="5">
        <v>0.0</v>
      </c>
      <c r="O267" s="5">
        <v>0.0</v>
      </c>
      <c r="P267" s="5">
        <v>0.0</v>
      </c>
    </row>
    <row r="268">
      <c r="A268" s="5">
        <v>266.0</v>
      </c>
      <c r="B268" s="6">
        <v>45508.0</v>
      </c>
      <c r="C268" s="5">
        <v>239.199049863646</v>
      </c>
      <c r="D268" s="5">
        <v>220.397709962674</v>
      </c>
      <c r="E268" s="5">
        <v>261.86270374227</v>
      </c>
      <c r="F268" s="5">
        <v>238.39353077869</v>
      </c>
      <c r="G268" s="5">
        <v>240.119648282816</v>
      </c>
      <c r="H268" s="5">
        <v>1.25685824302849</v>
      </c>
      <c r="I268" s="5">
        <v>1.25685824302849</v>
      </c>
      <c r="J268" s="5">
        <v>1.25685824302849</v>
      </c>
      <c r="K268" s="5">
        <v>1.25685824302849</v>
      </c>
      <c r="L268" s="5">
        <v>1.25685824302849</v>
      </c>
      <c r="M268" s="5">
        <v>1.25685824302849</v>
      </c>
      <c r="N268" s="5">
        <v>0.0</v>
      </c>
      <c r="O268" s="5">
        <v>0.0</v>
      </c>
      <c r="P268" s="5">
        <v>0.0</v>
      </c>
    </row>
    <row r="269">
      <c r="A269" s="5">
        <v>267.0</v>
      </c>
      <c r="B269" s="6">
        <v>45509.0</v>
      </c>
      <c r="C269" s="5">
        <v>239.956029499562</v>
      </c>
      <c r="D269" s="5">
        <v>217.631329243752</v>
      </c>
      <c r="E269" s="5">
        <v>261.611619699837</v>
      </c>
      <c r="F269" s="5">
        <v>239.056253298492</v>
      </c>
      <c r="G269" s="5">
        <v>240.982722315195</v>
      </c>
      <c r="H269" s="5">
        <v>-1.24594407765069</v>
      </c>
      <c r="I269" s="5">
        <v>-1.24594407765069</v>
      </c>
      <c r="J269" s="5">
        <v>-1.24594407765069</v>
      </c>
      <c r="K269" s="5">
        <v>-1.24594407765069</v>
      </c>
      <c r="L269" s="5">
        <v>-1.24594407765069</v>
      </c>
      <c r="M269" s="5">
        <v>-1.24594407765069</v>
      </c>
      <c r="N269" s="5">
        <v>0.0</v>
      </c>
      <c r="O269" s="5">
        <v>0.0</v>
      </c>
      <c r="P269" s="5">
        <v>0.0</v>
      </c>
    </row>
    <row r="270">
      <c r="A270" s="5">
        <v>268.0</v>
      </c>
      <c r="B270" s="6">
        <v>45510.0</v>
      </c>
      <c r="C270" s="5">
        <v>240.713009135478</v>
      </c>
      <c r="D270" s="5">
        <v>221.215504770932</v>
      </c>
      <c r="E270" s="5">
        <v>263.407379401945</v>
      </c>
      <c r="F270" s="5">
        <v>239.711930066811</v>
      </c>
      <c r="G270" s="5">
        <v>241.868820567839</v>
      </c>
      <c r="H270" s="5">
        <v>1.1084459987446</v>
      </c>
      <c r="I270" s="5">
        <v>1.1084459987446</v>
      </c>
      <c r="J270" s="5">
        <v>1.1084459987446</v>
      </c>
      <c r="K270" s="5">
        <v>1.1084459987446</v>
      </c>
      <c r="L270" s="5">
        <v>1.1084459987446</v>
      </c>
      <c r="M270" s="5">
        <v>1.1084459987446</v>
      </c>
      <c r="N270" s="5">
        <v>0.0</v>
      </c>
      <c r="O270" s="5">
        <v>0.0</v>
      </c>
      <c r="P270" s="5">
        <v>0.0</v>
      </c>
    </row>
    <row r="271">
      <c r="A271" s="5">
        <v>269.0</v>
      </c>
      <c r="B271" s="6">
        <v>45511.0</v>
      </c>
      <c r="C271" s="5">
        <v>241.469988771394</v>
      </c>
      <c r="D271" s="5">
        <v>221.670493144062</v>
      </c>
      <c r="E271" s="5">
        <v>264.871071238272</v>
      </c>
      <c r="F271" s="5">
        <v>240.359611365655</v>
      </c>
      <c r="G271" s="5">
        <v>242.741247437783</v>
      </c>
      <c r="H271" s="5">
        <v>1.03271927993388</v>
      </c>
      <c r="I271" s="5">
        <v>1.03271927993388</v>
      </c>
      <c r="J271" s="5">
        <v>1.03271927993388</v>
      </c>
      <c r="K271" s="5">
        <v>1.03271927993388</v>
      </c>
      <c r="L271" s="5">
        <v>1.03271927993388</v>
      </c>
      <c r="M271" s="5">
        <v>1.03271927993388</v>
      </c>
      <c r="N271" s="5">
        <v>0.0</v>
      </c>
      <c r="O271" s="5">
        <v>0.0</v>
      </c>
      <c r="P271" s="5">
        <v>0.0</v>
      </c>
    </row>
    <row r="272">
      <c r="A272" s="5">
        <v>270.0</v>
      </c>
      <c r="B272" s="6">
        <v>45512.0</v>
      </c>
      <c r="C272" s="5">
        <v>242.22696840731</v>
      </c>
      <c r="D272" s="5">
        <v>219.970081673687</v>
      </c>
      <c r="E272" s="5">
        <v>261.6513761778</v>
      </c>
      <c r="F272" s="5">
        <v>241.01790421095</v>
      </c>
      <c r="G272" s="5">
        <v>243.655923117031</v>
      </c>
      <c r="H272" s="5">
        <v>-1.55716239377202</v>
      </c>
      <c r="I272" s="5">
        <v>-1.55716239377202</v>
      </c>
      <c r="J272" s="5">
        <v>-1.55716239377202</v>
      </c>
      <c r="K272" s="5">
        <v>-1.55716239377202</v>
      </c>
      <c r="L272" s="5">
        <v>-1.55716239377202</v>
      </c>
      <c r="M272" s="5">
        <v>-1.55716239377202</v>
      </c>
      <c r="N272" s="5">
        <v>0.0</v>
      </c>
      <c r="O272" s="5">
        <v>0.0</v>
      </c>
      <c r="P272" s="5">
        <v>0.0</v>
      </c>
    </row>
    <row r="273">
      <c r="A273" s="5">
        <v>271.0</v>
      </c>
      <c r="B273" s="6">
        <v>45513.0</v>
      </c>
      <c r="C273" s="5">
        <v>242.983948043226</v>
      </c>
      <c r="D273" s="5">
        <v>219.592986680228</v>
      </c>
      <c r="E273" s="5">
        <v>262.232608375135</v>
      </c>
      <c r="F273" s="5">
        <v>241.682034667276</v>
      </c>
      <c r="G273" s="5">
        <v>244.540794806255</v>
      </c>
      <c r="H273" s="5">
        <v>-1.85177539241003</v>
      </c>
      <c r="I273" s="5">
        <v>-1.85177539241003</v>
      </c>
      <c r="J273" s="5">
        <v>-1.85177539241003</v>
      </c>
      <c r="K273" s="5">
        <v>-1.85177539241003</v>
      </c>
      <c r="L273" s="5">
        <v>-1.85177539241003</v>
      </c>
      <c r="M273" s="5">
        <v>-1.85177539241003</v>
      </c>
      <c r="N273" s="5">
        <v>0.0</v>
      </c>
      <c r="O273" s="5">
        <v>0.0</v>
      </c>
      <c r="P273" s="5">
        <v>0.0</v>
      </c>
    </row>
    <row r="274">
      <c r="A274" s="5">
        <v>272.0</v>
      </c>
      <c r="B274" s="6">
        <v>45514.0</v>
      </c>
      <c r="C274" s="5">
        <v>243.740927679142</v>
      </c>
      <c r="D274" s="5">
        <v>224.080230558467</v>
      </c>
      <c r="E274" s="5">
        <v>265.478916972004</v>
      </c>
      <c r="F274" s="5">
        <v>242.335701510336</v>
      </c>
      <c r="G274" s="5">
        <v>245.416206896543</v>
      </c>
      <c r="H274" s="5">
        <v>1.2568583421224</v>
      </c>
      <c r="I274" s="5">
        <v>1.2568583421224</v>
      </c>
      <c r="J274" s="5">
        <v>1.2568583421224</v>
      </c>
      <c r="K274" s="5">
        <v>1.2568583421224</v>
      </c>
      <c r="L274" s="5">
        <v>1.2568583421224</v>
      </c>
      <c r="M274" s="5">
        <v>1.2568583421224</v>
      </c>
      <c r="N274" s="5">
        <v>0.0</v>
      </c>
      <c r="O274" s="5">
        <v>0.0</v>
      </c>
      <c r="P274" s="5">
        <v>0.0</v>
      </c>
    </row>
    <row r="275">
      <c r="A275" s="5">
        <v>273.0</v>
      </c>
      <c r="B275" s="6">
        <v>45515.0</v>
      </c>
      <c r="C275" s="5">
        <v>244.497907315058</v>
      </c>
      <c r="D275" s="5">
        <v>224.989981904265</v>
      </c>
      <c r="E275" s="5">
        <v>264.740360581806</v>
      </c>
      <c r="F275" s="5">
        <v>242.998910483252</v>
      </c>
      <c r="G275" s="5">
        <v>246.312925384271</v>
      </c>
      <c r="H275" s="5">
        <v>1.25685824303694</v>
      </c>
      <c r="I275" s="5">
        <v>1.25685824303694</v>
      </c>
      <c r="J275" s="5">
        <v>1.25685824303694</v>
      </c>
      <c r="K275" s="5">
        <v>1.25685824303694</v>
      </c>
      <c r="L275" s="5">
        <v>1.25685824303694</v>
      </c>
      <c r="M275" s="5">
        <v>1.25685824303694</v>
      </c>
      <c r="N275" s="5">
        <v>0.0</v>
      </c>
      <c r="O275" s="5">
        <v>0.0</v>
      </c>
      <c r="P275" s="5">
        <v>0.0</v>
      </c>
    </row>
    <row r="276">
      <c r="A276" s="5">
        <v>274.0</v>
      </c>
      <c r="B276" s="6">
        <v>45516.0</v>
      </c>
      <c r="C276" s="5">
        <v>245.254886950975</v>
      </c>
      <c r="D276" s="5">
        <v>223.653170046054</v>
      </c>
      <c r="E276" s="5">
        <v>266.202671252047</v>
      </c>
      <c r="F276" s="5">
        <v>243.653177836674</v>
      </c>
      <c r="G276" s="5">
        <v>247.178661070487</v>
      </c>
      <c r="H276" s="5">
        <v>-1.24594407765189</v>
      </c>
      <c r="I276" s="5">
        <v>-1.24594407765189</v>
      </c>
      <c r="J276" s="5">
        <v>-1.24594407765189</v>
      </c>
      <c r="K276" s="5">
        <v>-1.24594407765189</v>
      </c>
      <c r="L276" s="5">
        <v>-1.24594407765189</v>
      </c>
      <c r="M276" s="5">
        <v>-1.24594407765189</v>
      </c>
      <c r="N276" s="5">
        <v>0.0</v>
      </c>
      <c r="O276" s="5">
        <v>0.0</v>
      </c>
      <c r="P276" s="5">
        <v>0.0</v>
      </c>
    </row>
    <row r="277">
      <c r="A277" s="5">
        <v>275.0</v>
      </c>
      <c r="B277" s="6">
        <v>45517.0</v>
      </c>
      <c r="C277" s="5">
        <v>246.011866586891</v>
      </c>
      <c r="D277" s="5">
        <v>226.811475206657</v>
      </c>
      <c r="E277" s="5">
        <v>268.170824436724</v>
      </c>
      <c r="F277" s="5">
        <v>244.313103783962</v>
      </c>
      <c r="G277" s="5">
        <v>248.109443432595</v>
      </c>
      <c r="H277" s="5">
        <v>1.10844599874598</v>
      </c>
      <c r="I277" s="5">
        <v>1.10844599874598</v>
      </c>
      <c r="J277" s="5">
        <v>1.10844599874598</v>
      </c>
      <c r="K277" s="5">
        <v>1.10844599874598</v>
      </c>
      <c r="L277" s="5">
        <v>1.10844599874598</v>
      </c>
      <c r="M277" s="5">
        <v>1.10844599874598</v>
      </c>
      <c r="N277" s="5">
        <v>0.0</v>
      </c>
      <c r="O277" s="5">
        <v>0.0</v>
      </c>
      <c r="P277" s="5">
        <v>0.0</v>
      </c>
    </row>
    <row r="278">
      <c r="A278" s="5">
        <v>276.0</v>
      </c>
      <c r="B278" s="6">
        <v>45518.0</v>
      </c>
      <c r="C278" s="5">
        <v>246.768846222807</v>
      </c>
      <c r="D278" s="5">
        <v>227.41338803555</v>
      </c>
      <c r="E278" s="5">
        <v>270.07616582611</v>
      </c>
      <c r="F278" s="5">
        <v>244.970545423476</v>
      </c>
      <c r="G278" s="5">
        <v>248.989615621831</v>
      </c>
      <c r="H278" s="5">
        <v>1.0327192799314</v>
      </c>
      <c r="I278" s="5">
        <v>1.0327192799314</v>
      </c>
      <c r="J278" s="5">
        <v>1.0327192799314</v>
      </c>
      <c r="K278" s="5">
        <v>1.0327192799314</v>
      </c>
      <c r="L278" s="5">
        <v>1.0327192799314</v>
      </c>
      <c r="M278" s="5">
        <v>1.0327192799314</v>
      </c>
      <c r="N278" s="5">
        <v>0.0</v>
      </c>
      <c r="O278" s="5">
        <v>0.0</v>
      </c>
      <c r="P278" s="5">
        <v>0.0</v>
      </c>
    </row>
    <row r="279">
      <c r="A279" s="5">
        <v>277.0</v>
      </c>
      <c r="B279" s="6">
        <v>45519.0</v>
      </c>
      <c r="C279" s="5">
        <v>247.525825858723</v>
      </c>
      <c r="D279" s="5">
        <v>224.975582891849</v>
      </c>
      <c r="E279" s="5">
        <v>266.459620435728</v>
      </c>
      <c r="F279" s="5">
        <v>245.56026054409</v>
      </c>
      <c r="G279" s="5">
        <v>249.954576780934</v>
      </c>
      <c r="H279" s="5">
        <v>-1.55716239377454</v>
      </c>
      <c r="I279" s="5">
        <v>-1.55716239377454</v>
      </c>
      <c r="J279" s="5">
        <v>-1.55716239377454</v>
      </c>
      <c r="K279" s="5">
        <v>-1.55716239377454</v>
      </c>
      <c r="L279" s="5">
        <v>-1.55716239377454</v>
      </c>
      <c r="M279" s="5">
        <v>-1.55716239377454</v>
      </c>
      <c r="N279" s="5">
        <v>0.0</v>
      </c>
      <c r="O279" s="5">
        <v>0.0</v>
      </c>
      <c r="P279" s="5">
        <v>0.0</v>
      </c>
    </row>
    <row r="280">
      <c r="A280" s="5">
        <v>278.0</v>
      </c>
      <c r="B280" s="6">
        <v>45520.0</v>
      </c>
      <c r="C280" s="5">
        <v>248.282805494639</v>
      </c>
      <c r="D280" s="5">
        <v>226.308251059131</v>
      </c>
      <c r="E280" s="5">
        <v>267.268758413263</v>
      </c>
      <c r="F280" s="5">
        <v>246.178013413516</v>
      </c>
      <c r="G280" s="5">
        <v>250.835892890959</v>
      </c>
      <c r="H280" s="5">
        <v>-1.85177539241826</v>
      </c>
      <c r="I280" s="5">
        <v>-1.85177539241826</v>
      </c>
      <c r="J280" s="5">
        <v>-1.85177539241826</v>
      </c>
      <c r="K280" s="5">
        <v>-1.85177539241826</v>
      </c>
      <c r="L280" s="5">
        <v>-1.85177539241826</v>
      </c>
      <c r="M280" s="5">
        <v>-1.85177539241826</v>
      </c>
      <c r="N280" s="5">
        <v>0.0</v>
      </c>
      <c r="O280" s="5">
        <v>0.0</v>
      </c>
      <c r="P280" s="5">
        <v>0.0</v>
      </c>
    </row>
    <row r="281">
      <c r="A281" s="5">
        <v>279.0</v>
      </c>
      <c r="B281" s="6">
        <v>45521.0</v>
      </c>
      <c r="C281" s="5">
        <v>249.039785130555</v>
      </c>
      <c r="D281" s="5">
        <v>228.761035150229</v>
      </c>
      <c r="E281" s="5">
        <v>273.158058958441</v>
      </c>
      <c r="F281" s="5">
        <v>246.802258491098</v>
      </c>
      <c r="G281" s="5">
        <v>251.758794603957</v>
      </c>
      <c r="H281" s="5">
        <v>1.25685834212589</v>
      </c>
      <c r="I281" s="5">
        <v>1.25685834212589</v>
      </c>
      <c r="J281" s="5">
        <v>1.25685834212589</v>
      </c>
      <c r="K281" s="5">
        <v>1.25685834212589</v>
      </c>
      <c r="L281" s="5">
        <v>1.25685834212589</v>
      </c>
      <c r="M281" s="5">
        <v>1.25685834212589</v>
      </c>
      <c r="N281" s="5">
        <v>0.0</v>
      </c>
      <c r="O281" s="5">
        <v>0.0</v>
      </c>
      <c r="P281" s="5">
        <v>0.0</v>
      </c>
    </row>
    <row r="282">
      <c r="A282" s="5">
        <v>280.0</v>
      </c>
      <c r="B282" s="6">
        <v>45522.0</v>
      </c>
      <c r="C282" s="5">
        <v>249.796764766471</v>
      </c>
      <c r="D282" s="5">
        <v>228.938375374992</v>
      </c>
      <c r="E282" s="5">
        <v>274.163913749323</v>
      </c>
      <c r="F282" s="5">
        <v>247.414636564054</v>
      </c>
      <c r="G282" s="5">
        <v>252.761191618221</v>
      </c>
      <c r="H282" s="5">
        <v>1.25685824303557</v>
      </c>
      <c r="I282" s="5">
        <v>1.25685824303557</v>
      </c>
      <c r="J282" s="5">
        <v>1.25685824303557</v>
      </c>
      <c r="K282" s="5">
        <v>1.25685824303557</v>
      </c>
      <c r="L282" s="5">
        <v>1.25685824303557</v>
      </c>
      <c r="M282" s="5">
        <v>1.25685824303557</v>
      </c>
      <c r="N282" s="5">
        <v>0.0</v>
      </c>
      <c r="O282" s="5">
        <v>0.0</v>
      </c>
      <c r="P282" s="5">
        <v>0.0</v>
      </c>
    </row>
  </sheetData>
  <drawing r:id="rId1"/>
</worksheet>
</file>