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dra\database\latihan\"/>
    </mc:Choice>
  </mc:AlternateContent>
  <xr:revisionPtr revIDLastSave="0" documentId="13_ncr:1_{A17F5412-EFB4-40F9-BD37-403D9C84F266}" xr6:coauthVersionLast="46" xr6:coauthVersionMax="46" xr10:uidLastSave="{00000000-0000-0000-0000-000000000000}"/>
  <bookViews>
    <workbookView xWindow="1575" yWindow="2430" windowWidth="21600" windowHeight="11385" xr2:uid="{4DA8729E-BA1D-4B21-BA9B-D4A2D295E1E5}"/>
  </bookViews>
  <sheets>
    <sheet name="Pegawai" sheetId="1" r:id="rId1"/>
    <sheet name="Agama" sheetId="2" r:id="rId2"/>
  </sheets>
  <definedNames>
    <definedName name="arr_agama">Agama!$C$3</definedName>
    <definedName name="DATEVALUE">Pegawai!$D$21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J7" i="1"/>
  <c r="J8" i="1"/>
  <c r="J4" i="1"/>
  <c r="J5" i="1"/>
  <c r="D4" i="2"/>
  <c r="K5" i="1"/>
  <c r="K6" i="1"/>
  <c r="K7" i="1"/>
  <c r="K8" i="1"/>
  <c r="L5" i="1"/>
  <c r="L6" i="1"/>
  <c r="L7" i="1"/>
  <c r="L8" i="1"/>
  <c r="M5" i="1"/>
  <c r="M6" i="1"/>
  <c r="M7" i="1"/>
  <c r="M8" i="1"/>
  <c r="M4" i="1"/>
  <c r="L4" i="1"/>
  <c r="E22" i="1"/>
  <c r="D23" i="1"/>
  <c r="D22" i="1"/>
  <c r="E24" i="1" s="1"/>
  <c r="D20" i="1"/>
  <c r="D19" i="1"/>
  <c r="D18" i="1"/>
  <c r="K4" i="1"/>
  <c r="F5" i="1"/>
  <c r="F6" i="1"/>
  <c r="F7" i="1"/>
  <c r="F8" i="1"/>
  <c r="F4" i="1"/>
  <c r="E8" i="1"/>
  <c r="E5" i="1"/>
  <c r="E6" i="1"/>
  <c r="E7" i="1"/>
  <c r="E4" i="1"/>
  <c r="H5" i="1"/>
  <c r="H6" i="1"/>
  <c r="H7" i="1"/>
  <c r="H8" i="1"/>
  <c r="H4" i="1"/>
  <c r="G5" i="1"/>
  <c r="H20" i="1" s="1"/>
  <c r="G6" i="1"/>
  <c r="G7" i="1"/>
  <c r="G8" i="1"/>
  <c r="G4" i="1"/>
  <c r="H19" i="1" s="1"/>
  <c r="J6" i="1" l="1"/>
</calcChain>
</file>

<file path=xl/sharedStrings.xml><?xml version="1.0" encoding="utf-8"?>
<sst xmlns="http://schemas.openxmlformats.org/spreadsheetml/2006/main" count="40" uniqueCount="38">
  <si>
    <t>NIP</t>
  </si>
  <si>
    <t>197209172005011002</t>
  </si>
  <si>
    <t>198201312010052001</t>
  </si>
  <si>
    <t>200901202015071004</t>
  </si>
  <si>
    <t>201507142019031002</t>
  </si>
  <si>
    <t>201411142020102003</t>
  </si>
  <si>
    <t>M.Setiawan</t>
  </si>
  <si>
    <t>Damayanti</t>
  </si>
  <si>
    <t>M. N. Dzakiy</t>
  </si>
  <si>
    <t>M. N. Dzaka</t>
  </si>
  <si>
    <t>N. Tsalsa N.</t>
  </si>
  <si>
    <t>NAMA</t>
  </si>
  <si>
    <t>Lahir</t>
  </si>
  <si>
    <t>Pengangkatan</t>
  </si>
  <si>
    <t>Tanggal</t>
  </si>
  <si>
    <t>Jenis Kelamin</t>
  </si>
  <si>
    <t>No.Urut</t>
  </si>
  <si>
    <t>Catatan:</t>
  </si>
  <si>
    <t>-LAHIR: 8 DIGIT pertama dari NIP dengan format "hari, tanggal bulan tahun"</t>
  </si>
  <si>
    <t>-PENGANGKATAN: 6 DIGIT BERIKUTNYA DARI NIP DENGAN FORMAT BULAN TAHUN</t>
  </si>
  <si>
    <t>-JENIS KELAMIN : 1 DIGIT BERIKUTNYA DARI NIP DENGAN FORMAT "PRIA"/WANITA</t>
  </si>
  <si>
    <t>NO.URUT: 3 DIGIT TERAKHIR DARI NIP</t>
  </si>
  <si>
    <t>TAHUN</t>
  </si>
  <si>
    <t>BULAN</t>
  </si>
  <si>
    <t>TANGGAL</t>
  </si>
  <si>
    <t>Dekomposisi lahir</t>
  </si>
  <si>
    <t>tanggal</t>
  </si>
  <si>
    <t>bulan</t>
  </si>
  <si>
    <t>tahun</t>
  </si>
  <si>
    <t>Penanggalan</t>
  </si>
  <si>
    <t>Konversi</t>
  </si>
  <si>
    <t>format</t>
  </si>
  <si>
    <t>Pria</t>
  </si>
  <si>
    <t>Wanita</t>
  </si>
  <si>
    <t>Agama</t>
  </si>
  <si>
    <t>Kode</t>
  </si>
  <si>
    <t>Nama</t>
  </si>
  <si>
    <t>kode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</si>
</sst>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3809]dddd\,\ dd\ mmmm\ yyyy;@"/>
    <numFmt numFmtId="165" formatCode="[$-409]mmmm\-yy;@"/>
    <numFmt numFmtId="166" formatCode="yyyy\-mm\-dd;@"/>
    <numFmt numFmtId="167" formatCode="mmmm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A9D1F-4CD7-44CA-B0DF-9396C016B076}">
  <dimension ref="C2:M24"/>
  <sheetViews>
    <sheetView tabSelected="1" workbookViewId="0">
      <selection activeCell="J5" sqref="J5"/>
    </sheetView>
  </sheetViews>
  <sheetFormatPr defaultRowHeight="15" x14ac:dyDescent="0.25"/>
  <cols>
    <col min="3" max="3" width="22.28515625" customWidth="1"/>
    <col min="4" max="4" width="16.7109375" customWidth="1"/>
    <col min="5" max="5" width="35.85546875" customWidth="1"/>
    <col min="6" max="6" width="23.140625" customWidth="1"/>
    <col min="7" max="7" width="15.42578125" customWidth="1"/>
    <col min="8" max="8" width="11.7109375" customWidth="1"/>
    <col min="9" max="9" width="12.28515625" customWidth="1"/>
    <col min="12" max="12" width="18.140625" customWidth="1"/>
    <col min="13" max="13" width="14.28515625" bestFit="1" customWidth="1"/>
  </cols>
  <sheetData>
    <row r="2" spans="3:13" x14ac:dyDescent="0.25">
      <c r="C2" s="9" t="s">
        <v>0</v>
      </c>
      <c r="D2" s="10" t="s">
        <v>11</v>
      </c>
      <c r="E2" s="10" t="s">
        <v>14</v>
      </c>
      <c r="F2" s="10"/>
      <c r="G2" s="9" t="s">
        <v>15</v>
      </c>
      <c r="H2" s="9" t="s">
        <v>16</v>
      </c>
      <c r="I2" s="9" t="s">
        <v>35</v>
      </c>
      <c r="J2" s="9" t="s">
        <v>34</v>
      </c>
    </row>
    <row r="3" spans="3:13" x14ac:dyDescent="0.25">
      <c r="C3" s="9"/>
      <c r="D3" s="10"/>
      <c r="E3" t="s">
        <v>12</v>
      </c>
      <c r="F3" t="s">
        <v>13</v>
      </c>
      <c r="G3" s="9"/>
      <c r="H3" s="9"/>
      <c r="I3" s="9"/>
      <c r="J3" s="9"/>
      <c r="L3" t="s">
        <v>13</v>
      </c>
    </row>
    <row r="4" spans="3:13" x14ac:dyDescent="0.25">
      <c r="C4" s="1" t="s">
        <v>1</v>
      </c>
      <c r="D4" t="s">
        <v>6</v>
      </c>
      <c r="E4" s="2">
        <f>DATE(LEFT(C4,4),MID(C4,5,2),MID(C4,7,2))</f>
        <v>26559</v>
      </c>
      <c r="F4" s="3" t="str">
        <f>TEXT(CONCATENATE(MID(C4,13,2),"/",MID(C4,9,4)),"mmmm yyyy")</f>
        <v>January 2005</v>
      </c>
      <c r="G4" t="str">
        <f>IF(MID(C4,15,1)="1","Pria","Wanita")</f>
        <v>Pria</v>
      </c>
      <c r="H4" t="str">
        <f>RIGHT(C4,3)</f>
        <v>002</v>
      </c>
      <c r="I4" s="7">
        <v>1</v>
      </c>
      <c r="J4" s="7" t="str">
        <f>LOOKUP(I4,Agama!C4:C9,Agama!D4:D9)</f>
        <v>Islam</v>
      </c>
      <c r="K4" s="3" t="str">
        <f>TEXT(CONCATENATE(MID(C4,13,2),"/",MID(C4,9,4)),"mmmm yyyy")</f>
        <v>January 2005</v>
      </c>
      <c r="L4" s="6">
        <f>DATEVALUE(CONCATENATE(MID(C4,13,2),"/",MID(C4,9,4)))</f>
        <v>38353</v>
      </c>
      <c r="M4" s="6">
        <f>DATEVALUE(CONCATENATE("1/",MID(C4,13,2),"/",MID(C4,9,4)))</f>
        <v>38353</v>
      </c>
    </row>
    <row r="5" spans="3:13" x14ac:dyDescent="0.25">
      <c r="C5" s="1" t="s">
        <v>2</v>
      </c>
      <c r="D5" t="s">
        <v>7</v>
      </c>
      <c r="E5" s="2">
        <f t="shared" ref="E5:E7" si="0">DATE(LEFT(C5,4),MID(C5,5,2),MID(C5,7,2))</f>
        <v>29982</v>
      </c>
      <c r="F5" s="3" t="str">
        <f t="shared" ref="F5:F8" si="1">TEXT(CONCATENATE(MID(C5,13,2),"/",MID(C5,9,4)),"mmmm yyyy")</f>
        <v>May 2010</v>
      </c>
      <c r="G5" t="str">
        <f t="shared" ref="G5:G8" si="2">IF(MID(C5,15,1)="1","Pria","Wanita")</f>
        <v>Wanita</v>
      </c>
      <c r="H5" t="str">
        <f t="shared" ref="H5:H8" si="3">RIGHT(C5,3)</f>
        <v>001</v>
      </c>
      <c r="I5" s="7">
        <v>2</v>
      </c>
      <c r="J5" s="7" t="str">
        <f>LOOKUP(I5,Agama!C5:C10,Agama!D5:D10)</f>
        <v>Katholik</v>
      </c>
      <c r="K5" s="3" t="str">
        <f>TEXT(CONCATENATE(MID(C5,13,2),"/",MID(C5,9,4)),"mmmm yyyy")</f>
        <v>May 2010</v>
      </c>
      <c r="L5" s="6">
        <f t="shared" ref="L5:L8" si="4">DATEVALUE(CONCATENATE(MID(C5,13,2),"/",MID(C5,9,4)))</f>
        <v>40299</v>
      </c>
      <c r="M5" s="6">
        <f t="shared" ref="M5:M8" si="5">DATEVALUE(CONCATENATE("1/",MID(C5,13,2),"/",MID(C5,9,4)))</f>
        <v>40299</v>
      </c>
    </row>
    <row r="6" spans="3:13" x14ac:dyDescent="0.25">
      <c r="C6" s="1" t="s">
        <v>3</v>
      </c>
      <c r="D6" t="s">
        <v>8</v>
      </c>
      <c r="E6" s="2">
        <f t="shared" si="0"/>
        <v>39833</v>
      </c>
      <c r="F6" s="3" t="str">
        <f t="shared" si="1"/>
        <v>July 2015</v>
      </c>
      <c r="G6" t="str">
        <f t="shared" si="2"/>
        <v>Pria</v>
      </c>
      <c r="H6" t="str">
        <f t="shared" si="3"/>
        <v>004</v>
      </c>
      <c r="I6" s="7">
        <v>4</v>
      </c>
      <c r="J6" s="7" t="str">
        <f>LOOKUP(I6,Agama!C6:C11,Agama!D6:D11)</f>
        <v>Hindu</v>
      </c>
      <c r="K6" s="3" t="str">
        <f>TEXT(CONCATENATE(MID(C6,13,2),"/",MID(C6,9,4)),"mmmm yyyy")</f>
        <v>July 2015</v>
      </c>
      <c r="L6" s="6">
        <f t="shared" si="4"/>
        <v>42186</v>
      </c>
      <c r="M6" s="6">
        <f t="shared" si="5"/>
        <v>42186</v>
      </c>
    </row>
    <row r="7" spans="3:13" x14ac:dyDescent="0.25">
      <c r="C7" s="1" t="s">
        <v>4</v>
      </c>
      <c r="D7" t="s">
        <v>9</v>
      </c>
      <c r="E7" s="2">
        <f t="shared" si="0"/>
        <v>42199</v>
      </c>
      <c r="F7" s="3" t="str">
        <f t="shared" si="1"/>
        <v>March 2019</v>
      </c>
      <c r="G7" t="str">
        <f t="shared" si="2"/>
        <v>Pria</v>
      </c>
      <c r="H7" t="str">
        <f t="shared" si="3"/>
        <v>002</v>
      </c>
      <c r="I7" s="7">
        <v>5</v>
      </c>
      <c r="J7" s="7" t="str">
        <f>LOOKUP(I7,Agama!C7:C12,Agama!D7:D12)</f>
        <v>Budha</v>
      </c>
      <c r="K7" s="3" t="str">
        <f>TEXT(CONCATENATE(MID(C7,13,2),"/",MID(C7,9,4)),"mmmm yyyy")</f>
        <v>March 2019</v>
      </c>
      <c r="L7" s="6">
        <f t="shared" si="4"/>
        <v>43525</v>
      </c>
      <c r="M7" s="6">
        <f t="shared" si="5"/>
        <v>43525</v>
      </c>
    </row>
    <row r="8" spans="3:13" x14ac:dyDescent="0.25">
      <c r="C8" s="1" t="s">
        <v>5</v>
      </c>
      <c r="D8" t="s">
        <v>10</v>
      </c>
      <c r="E8" s="2">
        <f>DATE(LEFT(C8,4),MID(C8,5,2),MID(C8,7,2))</f>
        <v>41957</v>
      </c>
      <c r="F8" s="3" t="str">
        <f t="shared" si="1"/>
        <v>October 2020</v>
      </c>
      <c r="G8" t="str">
        <f t="shared" si="2"/>
        <v>Wanita</v>
      </c>
      <c r="H8" t="str">
        <f t="shared" si="3"/>
        <v>003</v>
      </c>
      <c r="I8" s="7">
        <v>6</v>
      </c>
      <c r="J8" s="7" t="str">
        <f>LOOKUP(I8,Agama!C8:C13,Agama!D8:D13)</f>
        <v>Kepercayaan</v>
      </c>
      <c r="K8" s="3" t="str">
        <f>TEXT(CONCATENATE(MID(C8,13,2),"/",MID(C8,9,4)),"mmmm yyyy")</f>
        <v>October 2020</v>
      </c>
      <c r="L8" s="6">
        <f t="shared" si="4"/>
        <v>44105</v>
      </c>
      <c r="M8" s="6">
        <f t="shared" si="5"/>
        <v>44105</v>
      </c>
    </row>
    <row r="9" spans="3:13" x14ac:dyDescent="0.25">
      <c r="I9" s="7"/>
    </row>
    <row r="10" spans="3:13" x14ac:dyDescent="0.25">
      <c r="C10" s="1" t="s">
        <v>17</v>
      </c>
    </row>
    <row r="11" spans="3:13" x14ac:dyDescent="0.25">
      <c r="C11" s="1" t="s">
        <v>18</v>
      </c>
    </row>
    <row r="12" spans="3:13" x14ac:dyDescent="0.25">
      <c r="C12" s="1" t="s">
        <v>19</v>
      </c>
    </row>
    <row r="13" spans="3:13" x14ac:dyDescent="0.25">
      <c r="C13" s="1" t="s">
        <v>20</v>
      </c>
      <c r="G13" t="s">
        <v>24</v>
      </c>
      <c r="H13" t="s">
        <v>23</v>
      </c>
      <c r="I13" t="s">
        <v>22</v>
      </c>
      <c r="K13" t="s">
        <v>37</v>
      </c>
    </row>
    <row r="14" spans="3:13" x14ac:dyDescent="0.25">
      <c r="C14" s="1" t="s">
        <v>21</v>
      </c>
      <c r="G14">
        <v>17</v>
      </c>
      <c r="H14">
        <v>9</v>
      </c>
      <c r="I14">
        <v>1972</v>
      </c>
      <c r="K14">
        <v>1</v>
      </c>
    </row>
    <row r="15" spans="3:13" x14ac:dyDescent="0.25">
      <c r="K15">
        <v>1</v>
      </c>
    </row>
    <row r="16" spans="3:13" x14ac:dyDescent="0.25">
      <c r="G16">
        <v>2005</v>
      </c>
      <c r="H16">
        <v>1</v>
      </c>
      <c r="K16">
        <v>1</v>
      </c>
    </row>
    <row r="17" spans="3:11" x14ac:dyDescent="0.25">
      <c r="C17" s="1" t="s">
        <v>25</v>
      </c>
      <c r="K17">
        <v>1</v>
      </c>
    </row>
    <row r="18" spans="3:11" x14ac:dyDescent="0.25">
      <c r="C18" s="1" t="s">
        <v>26</v>
      </c>
      <c r="D18" t="str">
        <f>MID(C4,7,2)</f>
        <v>17</v>
      </c>
      <c r="K18">
        <v>1</v>
      </c>
    </row>
    <row r="19" spans="3:11" x14ac:dyDescent="0.25">
      <c r="C19" s="1" t="s">
        <v>27</v>
      </c>
      <c r="D19" t="str">
        <f>MID(C4,5,2)</f>
        <v>09</v>
      </c>
      <c r="G19" t="s">
        <v>32</v>
      </c>
      <c r="H19">
        <f>COUNTIF($G4:$G8,G19)</f>
        <v>3</v>
      </c>
    </row>
    <row r="20" spans="3:11" x14ac:dyDescent="0.25">
      <c r="C20" s="1" t="s">
        <v>28</v>
      </c>
      <c r="D20" t="str">
        <f>LEFT(C4,4)</f>
        <v>1972</v>
      </c>
      <c r="G20" t="s">
        <v>33</v>
      </c>
      <c r="H20">
        <f>COUNTIF($G5:$G9,G20)</f>
        <v>2</v>
      </c>
    </row>
    <row r="21" spans="3:11" x14ac:dyDescent="0.25">
      <c r="C21" s="1"/>
      <c r="D21" s="4"/>
    </row>
    <row r="22" spans="3:11" x14ac:dyDescent="0.25">
      <c r="C22" s="1" t="s">
        <v>29</v>
      </c>
      <c r="D22" t="str">
        <f>CONCATENATE(D18,"/",D19,"/",D20)</f>
        <v>17/09/1972</v>
      </c>
      <c r="E22">
        <f>DATEVALUE(D22)</f>
        <v>26559</v>
      </c>
      <c r="F22" s="2"/>
    </row>
    <row r="23" spans="3:11" x14ac:dyDescent="0.25">
      <c r="C23" s="1" t="s">
        <v>30</v>
      </c>
      <c r="D23">
        <f>DATEVALUE(D22)</f>
        <v>26559</v>
      </c>
      <c r="F23" s="2"/>
    </row>
    <row r="24" spans="3:11" x14ac:dyDescent="0.25">
      <c r="C24" s="1" t="s">
        <v>31</v>
      </c>
      <c r="D24" s="2"/>
      <c r="E24" s="2">
        <f>DATEVALUE(D22)</f>
        <v>26559</v>
      </c>
    </row>
  </sheetData>
  <mergeCells count="7">
    <mergeCell ref="J2:J3"/>
    <mergeCell ref="I2:I3"/>
    <mergeCell ref="C2:C3"/>
    <mergeCell ref="D2:D3"/>
    <mergeCell ref="E2:F2"/>
    <mergeCell ref="G2:G3"/>
    <mergeCell ref="H2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D949F-E3D2-4C33-89C1-0F0F683B115A}">
  <dimension ref="C3:D9"/>
  <sheetViews>
    <sheetView workbookViewId="0">
      <selection activeCell="G16" sqref="G16"/>
    </sheetView>
  </sheetViews>
  <sheetFormatPr defaultRowHeight="15" x14ac:dyDescent="0.25"/>
  <cols>
    <col min="4" max="4" width="13.140625" customWidth="1"/>
  </cols>
  <sheetData>
    <row r="3" spans="3:4" x14ac:dyDescent="0.25">
      <c r="C3" s="5" t="s">
        <v>35</v>
      </c>
      <c r="D3" s="5" t="s">
        <v>36</v>
      </c>
    </row>
    <row r="4" spans="3:4" x14ac:dyDescent="0.25">
      <c r="C4" s="8">
        <v>1</v>
      </c>
      <c r="D4" s="5" t="str">
        <f>IF(C4=1,"Islam",IF(C4=2,"Katholik",IF(C4=3,"Protestan",IF(C4=4,"Hindu",IF(C4=5,"Budha","Kepercayaan")))))</f>
        <v>Islam</v>
      </c>
    </row>
    <row r="5" spans="3:4" x14ac:dyDescent="0.25">
      <c r="C5" s="8">
        <v>2</v>
      </c>
      <c r="D5" s="5" t="str">
        <f t="shared" ref="D5:D9" si="0">IF(C5=1,"Islam",IF(C5=2,"Katholik",IF(C5=3,"Protestan",IF(C5=4,"Hindu",IF(C5=5,"Budha","Kepercayaan")))))</f>
        <v>Katholik</v>
      </c>
    </row>
    <row r="6" spans="3:4" x14ac:dyDescent="0.25">
      <c r="C6" s="8">
        <v>3</v>
      </c>
      <c r="D6" s="5" t="str">
        <f t="shared" si="0"/>
        <v>Protestan</v>
      </c>
    </row>
    <row r="7" spans="3:4" x14ac:dyDescent="0.25">
      <c r="C7" s="8">
        <v>4</v>
      </c>
      <c r="D7" s="5" t="str">
        <f t="shared" si="0"/>
        <v>Hindu</v>
      </c>
    </row>
    <row r="8" spans="3:4" x14ac:dyDescent="0.25">
      <c r="C8" s="8">
        <v>5</v>
      </c>
      <c r="D8" s="5" t="str">
        <f t="shared" si="0"/>
        <v>Budha</v>
      </c>
    </row>
    <row r="9" spans="3:4" x14ac:dyDescent="0.25">
      <c r="C9" s="8">
        <v>6</v>
      </c>
      <c r="D9" s="5" t="str">
        <f t="shared" si="0"/>
        <v>Kepercayaan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Pegawai</vt:lpstr>
      <vt:lpstr>Agama</vt:lpstr>
      <vt:lpstr>arr_agama</vt:lpstr>
      <vt:lpstr>DATEVALUE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PC-09-16</dc:creator>
  <cp:lastModifiedBy>PC-09-16</cp:lastModifiedBy>
  <dcterms:created xsi:type="dcterms:W3CDTF">2021-03-04T06:52:31Z</dcterms:created>
  <dcterms:modified xsi:type="dcterms:W3CDTF">2021-03-09T09:45:55Z</dcterms:modified>
</cp:coreProperties>
</file>