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xn004/Dropbox (NCH)/Rosalba_Indrani_joint_project/TO_DO_May_2023/data_absolute_MFI_June_12_2023/"/>
    </mc:Choice>
  </mc:AlternateContent>
  <xr:revisionPtr revIDLastSave="0" documentId="13_ncr:1_{0FDA300F-9E48-8947-AE4F-35A5239B922E}" xr6:coauthVersionLast="47" xr6:coauthVersionMax="47" xr10:uidLastSave="{00000000-0000-0000-0000-000000000000}"/>
  <bookViews>
    <workbookView xWindow="6760" yWindow="500" windowWidth="33860" windowHeight="19420" activeTab="14" xr2:uid="{73D11188-3FC1-4E52-8260-AC50796A1A24}"/>
  </bookViews>
  <sheets>
    <sheet name="%Values" sheetId="1" r:id="rId1"/>
    <sheet name="Sheet2" sheetId="2" r:id="rId2"/>
    <sheet name="MFI day10" sheetId="5" r:id="rId3"/>
    <sheet name="Sheet1" sheetId="6" r:id="rId4"/>
    <sheet name="Sheet4" sheetId="8" r:id="rId5"/>
    <sheet name="Sheet5" sheetId="9" r:id="rId6"/>
    <sheet name="Sheet6" sheetId="15" r:id="rId7"/>
    <sheet name="Sheet9" sheetId="16" r:id="rId8"/>
    <sheet name="Sheet8" sheetId="12" r:id="rId9"/>
    <sheet name="Sheet12" sheetId="18" r:id="rId10"/>
    <sheet name="Sheet13" sheetId="19" r:id="rId11"/>
    <sheet name="Sheet10" sheetId="14" r:id="rId12"/>
    <sheet name="Sheet3" sheetId="7" r:id="rId13"/>
    <sheet name="Sheet7" sheetId="11" r:id="rId14"/>
    <sheet name="Sheet11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2" l="1"/>
  <c r="B96" i="12"/>
  <c r="B97" i="12"/>
  <c r="B98" i="12"/>
  <c r="B99" i="12"/>
  <c r="B100" i="12"/>
  <c r="B101" i="12"/>
  <c r="B102" i="12"/>
  <c r="B103" i="12"/>
  <c r="B94" i="12"/>
  <c r="B77" i="12"/>
  <c r="B78" i="12"/>
  <c r="B79" i="12"/>
  <c r="B80" i="12"/>
  <c r="B81" i="12"/>
  <c r="B82" i="12"/>
  <c r="B83" i="12"/>
  <c r="B84" i="12"/>
  <c r="B85" i="12"/>
  <c r="B76" i="12"/>
  <c r="N46" i="11"/>
  <c r="N47" i="11"/>
  <c r="N48" i="11"/>
  <c r="N49" i="11"/>
  <c r="N50" i="11"/>
  <c r="N45" i="11"/>
  <c r="I46" i="11"/>
  <c r="I47" i="11"/>
  <c r="I48" i="11"/>
  <c r="I49" i="11"/>
  <c r="I50" i="11"/>
  <c r="I45" i="11"/>
  <c r="M18" i="2"/>
  <c r="M17" i="2"/>
  <c r="M15" i="2"/>
  <c r="M14" i="2"/>
  <c r="L18" i="2"/>
  <c r="L17" i="2"/>
  <c r="L15" i="2"/>
  <c r="L14" i="2"/>
  <c r="K18" i="2"/>
  <c r="K17" i="2"/>
  <c r="K15" i="2"/>
  <c r="K14" i="2"/>
  <c r="J18" i="2"/>
  <c r="J17" i="2"/>
  <c r="J15" i="2"/>
  <c r="J14" i="2"/>
  <c r="I18" i="2"/>
  <c r="I17" i="2"/>
  <c r="I15" i="2"/>
  <c r="I14" i="2"/>
  <c r="H18" i="2"/>
  <c r="H17" i="2"/>
  <c r="H15" i="2"/>
  <c r="H14" i="2"/>
  <c r="G18" i="2"/>
  <c r="G17" i="2"/>
  <c r="G15" i="2"/>
  <c r="G14" i="2"/>
  <c r="F18" i="2"/>
  <c r="F17" i="2"/>
  <c r="F15" i="2"/>
  <c r="F14" i="2"/>
  <c r="E18" i="2"/>
  <c r="E17" i="2"/>
  <c r="E15" i="2"/>
  <c r="E14" i="2"/>
  <c r="D18" i="2"/>
  <c r="D17" i="2"/>
  <c r="D15" i="2"/>
  <c r="D14" i="2"/>
  <c r="C18" i="2"/>
  <c r="C17" i="2"/>
  <c r="C15" i="2"/>
  <c r="C14" i="2"/>
  <c r="B15" i="2"/>
  <c r="B17" i="2"/>
  <c r="B18" i="2"/>
  <c r="B14" i="2"/>
</calcChain>
</file>

<file path=xl/sharedStrings.xml><?xml version="1.0" encoding="utf-8"?>
<sst xmlns="http://schemas.openxmlformats.org/spreadsheetml/2006/main" count="1704" uniqueCount="238">
  <si>
    <t xml:space="preserve">Donor </t>
  </si>
  <si>
    <t xml:space="preserve">Treatment </t>
  </si>
  <si>
    <t>Cond2</t>
  </si>
  <si>
    <t>cond3</t>
  </si>
  <si>
    <t>IL-15 only</t>
  </si>
  <si>
    <t>Cond7</t>
  </si>
  <si>
    <t>Cond8</t>
  </si>
  <si>
    <t>CD57</t>
  </si>
  <si>
    <t>CD94</t>
  </si>
  <si>
    <t>CD117</t>
  </si>
  <si>
    <t>CD122</t>
  </si>
  <si>
    <t>CD16</t>
  </si>
  <si>
    <t>Cond3</t>
  </si>
  <si>
    <t>F</t>
  </si>
  <si>
    <t>cond2</t>
  </si>
  <si>
    <t>NKG2D</t>
  </si>
  <si>
    <t>NKG2C</t>
  </si>
  <si>
    <t>NKp46</t>
  </si>
  <si>
    <t>NKp44</t>
  </si>
  <si>
    <t>NKp30</t>
  </si>
  <si>
    <t>NKG2A</t>
  </si>
  <si>
    <t>HepG2</t>
  </si>
  <si>
    <t>PLC</t>
  </si>
  <si>
    <t>SNU475</t>
  </si>
  <si>
    <t>Huh7</t>
  </si>
  <si>
    <t>cond1</t>
  </si>
  <si>
    <t>cond4</t>
  </si>
  <si>
    <t>cond5</t>
  </si>
  <si>
    <t>cond6</t>
  </si>
  <si>
    <t>% day10</t>
  </si>
  <si>
    <t xml:space="preserve">MFI day10 </t>
  </si>
  <si>
    <t>% day16</t>
  </si>
  <si>
    <t>MFI day16</t>
  </si>
  <si>
    <t>D32</t>
  </si>
  <si>
    <t>beta4'</t>
  </si>
  <si>
    <t>beta7'</t>
  </si>
  <si>
    <t>beta10'</t>
  </si>
  <si>
    <t>beta11''</t>
  </si>
  <si>
    <t>D33</t>
  </si>
  <si>
    <t>D34</t>
  </si>
  <si>
    <t>untreated</t>
  </si>
  <si>
    <t>CD96</t>
  </si>
  <si>
    <t>IL-15</t>
  </si>
  <si>
    <t>Untreated</t>
  </si>
  <si>
    <t xml:space="preserve">CD107a </t>
  </si>
  <si>
    <t>D25</t>
  </si>
  <si>
    <t>D26</t>
  </si>
  <si>
    <t>D27</t>
  </si>
  <si>
    <t>D28</t>
  </si>
  <si>
    <t>NT</t>
  </si>
  <si>
    <t>K562</t>
  </si>
  <si>
    <t>Calculations, target-NT</t>
  </si>
  <si>
    <t>CD96 MFI</t>
  </si>
  <si>
    <t>NKG2A MFI</t>
  </si>
  <si>
    <t>NKG2D MFI</t>
  </si>
  <si>
    <t>NKp30 MFI</t>
  </si>
  <si>
    <t>CD16 MFI</t>
  </si>
  <si>
    <t>NKp44 MFI</t>
  </si>
  <si>
    <t>NKp46 MFI</t>
  </si>
  <si>
    <t>NKG2C MFI</t>
  </si>
  <si>
    <t xml:space="preserve">Donor 13_cond 3 </t>
  </si>
  <si>
    <t xml:space="preserve">Donor 13_cond 4 </t>
  </si>
  <si>
    <t xml:space="preserve">Donor 13_cond 5 </t>
  </si>
  <si>
    <t xml:space="preserve">Donor 13_cond 6 </t>
  </si>
  <si>
    <t>Donor 13_cond 2</t>
  </si>
  <si>
    <t xml:space="preserve">Donor 13_cond 1 </t>
  </si>
  <si>
    <t xml:space="preserve">Donor 12_cond 1 </t>
  </si>
  <si>
    <t xml:space="preserve">Donor 12_cond 2 </t>
  </si>
  <si>
    <t xml:space="preserve">Donor 12_cond 3 </t>
  </si>
  <si>
    <t>Donor 12_cond 4</t>
  </si>
  <si>
    <t>Donor 12_cond 5</t>
  </si>
  <si>
    <t xml:space="preserve">Donor 12_cond 6 </t>
  </si>
  <si>
    <t>Donor 10_c2</t>
  </si>
  <si>
    <t>Donor 10_c3</t>
  </si>
  <si>
    <t>Donor 10_c4</t>
  </si>
  <si>
    <t>Donor 10_ c5</t>
  </si>
  <si>
    <t>Donor 10_c6</t>
  </si>
  <si>
    <t/>
  </si>
  <si>
    <t>MFI CD57</t>
  </si>
  <si>
    <t>MFI CD94</t>
  </si>
  <si>
    <t>MFI CD117</t>
  </si>
  <si>
    <t>MFI CD122</t>
  </si>
  <si>
    <t>CD57 MFI</t>
  </si>
  <si>
    <t>CD94 MFI</t>
  </si>
  <si>
    <t>CD117 MFI</t>
  </si>
  <si>
    <t>CD122 MFI</t>
  </si>
  <si>
    <t>Donor 20_IL15</t>
  </si>
  <si>
    <t>Donor 20_Cond2</t>
  </si>
  <si>
    <t>Donor 20_Cond3</t>
  </si>
  <si>
    <t>Donor 21_IL15</t>
  </si>
  <si>
    <t>Donor 21_Cond2</t>
  </si>
  <si>
    <t>Donor 21_Cond3</t>
  </si>
  <si>
    <t>Donor 22_IL15</t>
  </si>
  <si>
    <t>Donor 22_Cond2</t>
  </si>
  <si>
    <t>Donor 22_Cond3</t>
  </si>
  <si>
    <t xml:space="preserve">CD96 MFI </t>
  </si>
  <si>
    <t>Donor23_Cond3</t>
  </si>
  <si>
    <t>Donor23_IL15</t>
  </si>
  <si>
    <t>Donor24_Cond3</t>
  </si>
  <si>
    <t>Donor24_IL15</t>
  </si>
  <si>
    <t>Donor24_Cond2</t>
  </si>
  <si>
    <t>Donor23_Cond2</t>
  </si>
  <si>
    <t>Donor18_IL15</t>
  </si>
  <si>
    <t>Donor18_Cond2</t>
  </si>
  <si>
    <t>Donor18_DCond3</t>
  </si>
  <si>
    <t>Donor19_IL15</t>
  </si>
  <si>
    <t>Donor19_Cond2</t>
  </si>
  <si>
    <t>Donor19_Cond3</t>
  </si>
  <si>
    <t xml:space="preserve">NKp44 MFI </t>
  </si>
  <si>
    <t xml:space="preserve"> CD117 MFI</t>
  </si>
  <si>
    <t>Donor 25_Cond3</t>
  </si>
  <si>
    <t xml:space="preserve">Donor 25_IL15 </t>
  </si>
  <si>
    <t>Donor 26_Cond3</t>
  </si>
  <si>
    <t xml:space="preserve">Donor 26_IL15 </t>
  </si>
  <si>
    <t>Donor 25_Cond2</t>
  </si>
  <si>
    <t>Donor 26_Cond2</t>
  </si>
  <si>
    <t>Donor 25_Cond7</t>
  </si>
  <si>
    <t>Donor 25_Cond8</t>
  </si>
  <si>
    <t>Donor 26_Cond7</t>
  </si>
  <si>
    <t>Donor 26_Cond8</t>
  </si>
  <si>
    <t>Donor 27_Cond7</t>
  </si>
  <si>
    <t>Donor 27_Cond8</t>
  </si>
  <si>
    <t>Donor 27_IL15 only</t>
  </si>
  <si>
    <t>Donor 28_Cond7</t>
  </si>
  <si>
    <t>Donor 28_Cond8</t>
  </si>
  <si>
    <t>Donor 28_IL15 only</t>
  </si>
  <si>
    <t xml:space="preserve">CD57 MFI </t>
  </si>
  <si>
    <t xml:space="preserve">CD94 MFI </t>
  </si>
  <si>
    <t xml:space="preserve">NKG2C MFI </t>
  </si>
  <si>
    <t>Donor29_Cond3</t>
  </si>
  <si>
    <t>Donor29_Cond2</t>
  </si>
  <si>
    <t>Donor30_Cond2</t>
  </si>
  <si>
    <t>Donor30_Cond3</t>
  </si>
  <si>
    <t>DonorF IL15</t>
  </si>
  <si>
    <t>DonorF_cond2</t>
  </si>
  <si>
    <t>DonorF_cond3</t>
  </si>
  <si>
    <t>DonorF_ cond7</t>
  </si>
  <si>
    <t>DonorF_cond8</t>
  </si>
  <si>
    <t>MFI CD16</t>
  </si>
  <si>
    <t xml:space="preserve">Donor32_B4 </t>
  </si>
  <si>
    <t xml:space="preserve">D32_B7 </t>
  </si>
  <si>
    <t xml:space="preserve">D32_B10 </t>
  </si>
  <si>
    <t xml:space="preserve">D32_B11 </t>
  </si>
  <si>
    <t xml:space="preserve">D32_Cond2 </t>
  </si>
  <si>
    <t xml:space="preserve">D32_Cond3 </t>
  </si>
  <si>
    <t>D33_B7</t>
  </si>
  <si>
    <t xml:space="preserve">D33_B10 </t>
  </si>
  <si>
    <t xml:space="preserve">D33_B11 </t>
  </si>
  <si>
    <t>D33_Cond2</t>
  </si>
  <si>
    <t xml:space="preserve">D33_Cond3 </t>
  </si>
  <si>
    <t>D34_B7</t>
  </si>
  <si>
    <t xml:space="preserve">D34_B10 </t>
  </si>
  <si>
    <t>D34_B11</t>
  </si>
  <si>
    <t>D34_Cond2</t>
  </si>
  <si>
    <t>D34_Cond3</t>
  </si>
  <si>
    <t>Donor33_B4</t>
  </si>
  <si>
    <t>Donor34_B4</t>
  </si>
  <si>
    <t>Donor 11_Cond1</t>
  </si>
  <si>
    <t>Donor 11_C2</t>
  </si>
  <si>
    <t>Donor 10_cond1</t>
  </si>
  <si>
    <t>Donor 11_C3</t>
  </si>
  <si>
    <t>Donor 11_C4</t>
  </si>
  <si>
    <t>Donor 11_C5</t>
  </si>
  <si>
    <t>Donor 11_C6</t>
  </si>
  <si>
    <t>Donor 14_Cond1</t>
  </si>
  <si>
    <t>Donor 14_C2</t>
  </si>
  <si>
    <t>Donor 14_C3</t>
  </si>
  <si>
    <t>Donor 14_C4</t>
  </si>
  <si>
    <t>Donor 14_C6</t>
  </si>
  <si>
    <t>Donor 14_C5</t>
  </si>
  <si>
    <t>Donor 15_Cond1</t>
  </si>
  <si>
    <t>Donor 15_C2</t>
  </si>
  <si>
    <t>Donor 15_C4</t>
  </si>
  <si>
    <t>Donor 15_C3</t>
  </si>
  <si>
    <t>Donor 15_C5</t>
  </si>
  <si>
    <t>Donor 15_C6</t>
  </si>
  <si>
    <t>Donor 16_Cond1</t>
  </si>
  <si>
    <t>Donor 16_C2</t>
  </si>
  <si>
    <t>Donor 16_C3</t>
  </si>
  <si>
    <t>Donor 16_C4</t>
  </si>
  <si>
    <t>Donor 16_C5</t>
  </si>
  <si>
    <t>Donor 16_C6</t>
  </si>
  <si>
    <t>Donor 17_ Cond1</t>
  </si>
  <si>
    <t>Donor 17_C2</t>
  </si>
  <si>
    <t>Donor 17_C3</t>
  </si>
  <si>
    <t>Donor 17_C4</t>
  </si>
  <si>
    <t>Donor 17_C5</t>
  </si>
  <si>
    <t>Donor 17_C6</t>
  </si>
  <si>
    <t>Proliferation-day9</t>
  </si>
  <si>
    <t>HepG2-D10</t>
  </si>
  <si>
    <t>PLC-D10</t>
  </si>
  <si>
    <t>SNU475-D10</t>
  </si>
  <si>
    <t>Huh-D10</t>
  </si>
  <si>
    <t>NAN</t>
  </si>
  <si>
    <t>Proliferation-day7</t>
  </si>
  <si>
    <t xml:space="preserve">                 </t>
  </si>
  <si>
    <t xml:space="preserve">      </t>
  </si>
  <si>
    <t>Mean</t>
  </si>
  <si>
    <t>D10</t>
  </si>
  <si>
    <t>D11</t>
  </si>
  <si>
    <t>D12</t>
  </si>
  <si>
    <t>D13</t>
  </si>
  <si>
    <t>D14</t>
  </si>
  <si>
    <t>D15</t>
  </si>
  <si>
    <t>D16</t>
  </si>
  <si>
    <t>D17</t>
  </si>
  <si>
    <t>NKG2D Mean</t>
  </si>
  <si>
    <t>beta4</t>
  </si>
  <si>
    <t>beta7</t>
  </si>
  <si>
    <t>beta11</t>
  </si>
  <si>
    <t>beta10</t>
  </si>
  <si>
    <t>CD16  Mean</t>
  </si>
  <si>
    <t>s</t>
  </si>
  <si>
    <t>Donors</t>
  </si>
  <si>
    <t>Conditions</t>
  </si>
  <si>
    <t>Tag</t>
  </si>
  <si>
    <t>IL-18 =1</t>
  </si>
  <si>
    <t>IL-21=2</t>
  </si>
  <si>
    <t>IL-18+IL-21=12</t>
  </si>
  <si>
    <t>Tagged cytotoxicity</t>
  </si>
  <si>
    <t>IL-18=1</t>
  </si>
  <si>
    <t>HepG2 CD107</t>
  </si>
  <si>
    <t>IL-18+Il-21=12</t>
  </si>
  <si>
    <t xml:space="preserve"> </t>
  </si>
  <si>
    <t>donors</t>
  </si>
  <si>
    <t>12,13,15,16,17,32,33,34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</si>
  <si>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</si>
  <si>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</si>
  <si>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</si>
  <si>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</si>
  <si>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</si>
  <si>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</si>
  <si>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</si>
  <si>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</si>
  <si>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</si>
  <si>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D35</t>
  </si>
  <si>
    <t>Old name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</si>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</sst>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name val="Arial"/>
      <family val="2"/>
    </font>
    <font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color rgb="FF00B050"/>
      <name val="Arial"/>
      <family val="2"/>
    </font>
    <font>
      <sz val="12"/>
      <color rgb="FF000000"/>
      <name val="Calibri"/>
      <family val="2"/>
      <scheme val="minor"/>
    </font>
    <font>
      <sz val="22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2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9" fillId="2" borderId="23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1" xfId="0" applyFont="1" applyBorder="1"/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/>
    <xf numFmtId="0" fontId="12" fillId="0" borderId="0" xfId="0" applyFont="1"/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0" xfId="0" applyFont="1" applyFill="1"/>
    <xf numFmtId="0" fontId="2" fillId="3" borderId="30" xfId="0" applyFont="1" applyFill="1" applyBorder="1"/>
    <xf numFmtId="0" fontId="2" fillId="0" borderId="30" xfId="0" applyFont="1" applyBorder="1"/>
    <xf numFmtId="0" fontId="2" fillId="3" borderId="15" xfId="0" applyFont="1" applyFill="1" applyBorder="1"/>
    <xf numFmtId="0" fontId="2" fillId="0" borderId="15" xfId="0" applyFont="1" applyBorder="1"/>
    <xf numFmtId="0" fontId="2" fillId="0" borderId="31" xfId="0" applyFont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1" xfId="0" applyFont="1" applyBorder="1" applyAlignment="1">
      <alignment horizontal="left"/>
    </xf>
    <xf numFmtId="0" fontId="1" fillId="4" borderId="16" xfId="0" applyFont="1" applyFill="1" applyBorder="1"/>
    <xf numFmtId="0" fontId="1" fillId="4" borderId="18" xfId="0" applyFont="1" applyFill="1" applyBorder="1"/>
    <xf numFmtId="0" fontId="1" fillId="4" borderId="17" xfId="0" applyFont="1" applyFill="1" applyBorder="1"/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/>
    <xf numFmtId="0" fontId="1" fillId="4" borderId="2" xfId="0" applyFont="1" applyFill="1" applyBorder="1"/>
    <xf numFmtId="0" fontId="1" fillId="4" borderId="11" xfId="0" applyFont="1" applyFill="1" applyBorder="1"/>
    <xf numFmtId="0" fontId="3" fillId="0" borderId="15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2" fontId="2" fillId="5" borderId="35" xfId="1" applyNumberFormat="1" applyFont="1" applyFill="1" applyBorder="1"/>
    <xf numFmtId="0" fontId="15" fillId="0" borderId="0" xfId="0" applyFont="1"/>
    <xf numFmtId="2" fontId="16" fillId="5" borderId="35" xfId="1" applyNumberFormat="1" applyFont="1" applyFill="1" applyBorder="1"/>
    <xf numFmtId="2" fontId="15" fillId="0" borderId="0" xfId="0" applyNumberFormat="1" applyFont="1"/>
    <xf numFmtId="0" fontId="17" fillId="0" borderId="0" xfId="0" applyFont="1"/>
    <xf numFmtId="2" fontId="2" fillId="0" borderId="0" xfId="0" applyNumberFormat="1" applyFont="1"/>
    <xf numFmtId="2" fontId="5" fillId="0" borderId="0" xfId="0" applyNumberFormat="1" applyFont="1"/>
    <xf numFmtId="14" fontId="11" fillId="0" borderId="0" xfId="0" applyNumberFormat="1" applyFont="1"/>
    <xf numFmtId="0" fontId="18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6" borderId="0" xfId="0" applyNumberFormat="1" applyFill="1"/>
    <xf numFmtId="2" fontId="0" fillId="8" borderId="0" xfId="0" applyNumberFormat="1" applyFill="1"/>
    <xf numFmtId="0" fontId="5" fillId="8" borderId="0" xfId="0" applyFont="1" applyFill="1"/>
    <xf numFmtId="2" fontId="0" fillId="7" borderId="0" xfId="0" applyNumberFormat="1" applyFill="1"/>
    <xf numFmtId="0" fontId="5" fillId="7" borderId="0" xfId="0" applyFont="1" applyFill="1"/>
    <xf numFmtId="2" fontId="5" fillId="7" borderId="0" xfId="0" applyNumberFormat="1" applyFont="1" applyFill="1"/>
    <xf numFmtId="0" fontId="11" fillId="0" borderId="2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155730533683"/>
          <c:y val="0.19483814523184603"/>
          <c:w val="0.84272244094488191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Sheet4!$Q$3:$Q$68</c:f>
              <c:numCache>
                <c:formatCode>0.00</c:formatCode>
                <c:ptCount val="66"/>
                <c:pt idx="0">
                  <c:v>10.1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Sheet4!$R$3:$R$68</c:f>
              <c:numCache>
                <c:formatCode>General</c:formatCode>
                <c:ptCount val="66"/>
                <c:pt idx="0">
                  <c:v>2412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044E-A8EA-42A63634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80655"/>
        <c:axId val="724456335"/>
      </c:scatterChart>
      <c:valAx>
        <c:axId val="7244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6335"/>
        <c:crosses val="autoZero"/>
        <c:crossBetween val="midCat"/>
      </c:valAx>
      <c:valAx>
        <c:axId val="7244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Sheet8!$A$76:$A$85</c:f>
              <c:strCache>
                <c:ptCount val="10"/>
                <c:pt idx="0">
                  <c:v>cond1</c:v>
                </c:pt>
                <c:pt idx="1">
                  <c:v>cond2</c:v>
                </c:pt>
                <c:pt idx="2">
                  <c:v>cond3</c:v>
                </c:pt>
                <c:pt idx="3">
                  <c:v>cond4</c:v>
                </c:pt>
                <c:pt idx="4">
                  <c:v>cond5</c:v>
                </c:pt>
                <c:pt idx="5">
                  <c:v>cond6</c:v>
                </c:pt>
                <c:pt idx="6">
                  <c:v>beta4</c:v>
                </c:pt>
                <c:pt idx="7">
                  <c:v>beta7</c:v>
                </c:pt>
                <c:pt idx="8">
                  <c:v>beta10</c:v>
                </c:pt>
                <c:pt idx="9">
                  <c:v>beta11</c:v>
                </c:pt>
              </c:strCache>
            </c:strRef>
          </c:cat>
          <c:val>
            <c:numRef>
              <c:f>Sheet8!$B$76:$B$85</c:f>
              <c:numCache>
                <c:formatCode>General</c:formatCode>
                <c:ptCount val="10"/>
                <c:pt idx="0">
                  <c:v>2108.625</c:v>
                </c:pt>
                <c:pt idx="1">
                  <c:v>1856.75</c:v>
                </c:pt>
                <c:pt idx="2">
                  <c:v>1964.375</c:v>
                </c:pt>
                <c:pt idx="3">
                  <c:v>2022.375</c:v>
                </c:pt>
                <c:pt idx="4">
                  <c:v>2120.75</c:v>
                </c:pt>
                <c:pt idx="5">
                  <c:v>1983</c:v>
                </c:pt>
                <c:pt idx="6">
                  <c:v>2661.3333333333335</c:v>
                </c:pt>
                <c:pt idx="7">
                  <c:v>2590</c:v>
                </c:pt>
                <c:pt idx="8">
                  <c:v>2944</c:v>
                </c:pt>
                <c:pt idx="9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0-1F4A-9E86-67328F66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96495"/>
        <c:axId val="708798223"/>
      </c:barChart>
      <c:catAx>
        <c:axId val="708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8223"/>
        <c:crosses val="autoZero"/>
        <c:auto val="1"/>
        <c:lblAlgn val="ctr"/>
        <c:lblOffset val="100"/>
        <c:noMultiLvlLbl val="0"/>
      </c:catAx>
      <c:valAx>
        <c:axId val="7087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Sheet8!$B$93</c:f>
              <c:strCache>
                <c:ptCount val="1"/>
                <c:pt idx="0">
                  <c:v>CD16 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Sheet8!$A$94:$A$103</c:f>
              <c:strCache>
                <c:ptCount val="10"/>
                <c:pt idx="0">
                  <c:v>cond1</c:v>
                </c:pt>
                <c:pt idx="1">
                  <c:v>cond2</c:v>
                </c:pt>
                <c:pt idx="2">
                  <c:v>cond3</c:v>
                </c:pt>
                <c:pt idx="3">
                  <c:v>cond4</c:v>
                </c:pt>
                <c:pt idx="4">
                  <c:v>cond5</c:v>
                </c:pt>
                <c:pt idx="5">
                  <c:v>cond6</c:v>
                </c:pt>
                <c:pt idx="6">
                  <c:v>beta4</c:v>
                </c:pt>
                <c:pt idx="7">
                  <c:v>beta7</c:v>
                </c:pt>
                <c:pt idx="8">
                  <c:v>beta10</c:v>
                </c:pt>
                <c:pt idx="9">
                  <c:v>beta11</c:v>
                </c:pt>
              </c:strCache>
            </c:strRef>
          </c:cat>
          <c:val>
            <c:numRef>
              <c:f>Sheet8!$B$94:$B$103</c:f>
              <c:numCache>
                <c:formatCode>General</c:formatCode>
                <c:ptCount val="10"/>
                <c:pt idx="0">
                  <c:v>17976.75</c:v>
                </c:pt>
                <c:pt idx="1">
                  <c:v>17539.75</c:v>
                </c:pt>
                <c:pt idx="2">
                  <c:v>15475.875</c:v>
                </c:pt>
                <c:pt idx="3">
                  <c:v>18644.75</c:v>
                </c:pt>
                <c:pt idx="4">
                  <c:v>18841</c:v>
                </c:pt>
                <c:pt idx="5">
                  <c:v>18196.625</c:v>
                </c:pt>
                <c:pt idx="6">
                  <c:v>12020</c:v>
                </c:pt>
                <c:pt idx="7">
                  <c:v>16809</c:v>
                </c:pt>
                <c:pt idx="8">
                  <c:v>26347</c:v>
                </c:pt>
                <c:pt idx="9">
                  <c:v>20859.666666666668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1B40-A96C-3DCCBF42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56207"/>
        <c:axId val="707358383"/>
      </c:barChart>
      <c:catAx>
        <c:axId val="7073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58383"/>
        <c:crosses val="autoZero"/>
        <c:auto val="1"/>
        <c:lblAlgn val="ctr"/>
        <c:lblOffset val="100"/>
        <c:noMultiLvlLbl val="0"/>
      </c:catAx>
      <c:valAx>
        <c:axId val="7073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Sheet8!$H$2</c:f>
              <c:strCache>
                <c:ptCount val="1"/>
                <c:pt idx="0">
                  <c:v>CD16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Sheet8!$H$3:$H$50</c:f>
              <c:numCache>
                <c:formatCode>General</c:formatCode>
                <c:ptCount val="48"/>
                <c:pt idx="0">
                  <c:v>10081</c:v>
                </c:pt>
                <c:pt idx="1">
                  <c:v>9623</c:v>
                </c:pt>
                <c:pt idx="2">
                  <c:v>10411</c:v>
                </c:pt>
                <c:pt idx="3">
                  <c:v>11583</c:v>
                </c:pt>
                <c:pt idx="4">
                  <c:v>12697</c:v>
                </c:pt>
                <c:pt idx="5">
                  <c:v>13793</c:v>
                </c:pt>
                <c:pt idx="6">
                  <c:v>15549</c:v>
                </c:pt>
                <c:pt idx="7">
                  <c:v>13403</c:v>
                </c:pt>
                <c:pt idx="8">
                  <c:v>12052</c:v>
                </c:pt>
                <c:pt idx="9">
                  <c:v>15576</c:v>
                </c:pt>
                <c:pt idx="10">
                  <c:v>15562</c:v>
                </c:pt>
                <c:pt idx="11">
                  <c:v>16169</c:v>
                </c:pt>
                <c:pt idx="12">
                  <c:v>17138</c:v>
                </c:pt>
                <c:pt idx="13">
                  <c:v>12406</c:v>
                </c:pt>
                <c:pt idx="14">
                  <c:v>10295</c:v>
                </c:pt>
                <c:pt idx="15">
                  <c:v>17650</c:v>
                </c:pt>
                <c:pt idx="16">
                  <c:v>18266</c:v>
                </c:pt>
                <c:pt idx="17">
                  <c:v>18227</c:v>
                </c:pt>
                <c:pt idx="18">
                  <c:v>21100</c:v>
                </c:pt>
                <c:pt idx="19">
                  <c:v>16279</c:v>
                </c:pt>
                <c:pt idx="20">
                  <c:v>17858</c:v>
                </c:pt>
                <c:pt idx="21">
                  <c:v>22145</c:v>
                </c:pt>
                <c:pt idx="22">
                  <c:v>21840</c:v>
                </c:pt>
                <c:pt idx="23">
                  <c:v>16749</c:v>
                </c:pt>
                <c:pt idx="24">
                  <c:v>13707</c:v>
                </c:pt>
                <c:pt idx="25">
                  <c:v>12269</c:v>
                </c:pt>
                <c:pt idx="26">
                  <c:v>10463</c:v>
                </c:pt>
                <c:pt idx="27">
                  <c:v>16161</c:v>
                </c:pt>
                <c:pt idx="28">
                  <c:v>15063</c:v>
                </c:pt>
                <c:pt idx="29">
                  <c:v>15268</c:v>
                </c:pt>
                <c:pt idx="30">
                  <c:v>15148</c:v>
                </c:pt>
                <c:pt idx="31">
                  <c:v>18144</c:v>
                </c:pt>
                <c:pt idx="32">
                  <c:v>15614</c:v>
                </c:pt>
                <c:pt idx="33">
                  <c:v>16397</c:v>
                </c:pt>
                <c:pt idx="34">
                  <c:v>16708</c:v>
                </c:pt>
                <c:pt idx="35">
                  <c:v>14602</c:v>
                </c:pt>
                <c:pt idx="36">
                  <c:v>23564</c:v>
                </c:pt>
                <c:pt idx="37">
                  <c:v>28208</c:v>
                </c:pt>
                <c:pt idx="38">
                  <c:v>25477</c:v>
                </c:pt>
                <c:pt idx="39">
                  <c:v>24762</c:v>
                </c:pt>
                <c:pt idx="40">
                  <c:v>23397</c:v>
                </c:pt>
                <c:pt idx="41">
                  <c:v>25930</c:v>
                </c:pt>
                <c:pt idx="42">
                  <c:v>27527</c:v>
                </c:pt>
                <c:pt idx="43">
                  <c:v>29986</c:v>
                </c:pt>
                <c:pt idx="44">
                  <c:v>21637</c:v>
                </c:pt>
                <c:pt idx="45">
                  <c:v>24884</c:v>
                </c:pt>
                <c:pt idx="46">
                  <c:v>27195</c:v>
                </c:pt>
                <c:pt idx="47">
                  <c:v>24835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D-5441-8F97-02AFDB39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34751"/>
        <c:axId val="743765935"/>
      </c:scatterChart>
      <c:valAx>
        <c:axId val="7437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65935"/>
        <c:crosses val="autoZero"/>
        <c:crossBetween val="midCat"/>
      </c:valAx>
      <c:valAx>
        <c:axId val="7437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Sheet8!$L$3:$L$50</c:f>
              <c:numCache>
                <c:formatCode>General</c:formatCode>
                <c:ptCount val="48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6-D145-9F28-8A6E085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83695"/>
        <c:axId val="1047341759"/>
      </c:scatterChart>
      <c:valAx>
        <c:axId val="73598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41759"/>
        <c:crosses val="autoZero"/>
        <c:crossBetween val="midCat"/>
      </c:valAx>
      <c:valAx>
        <c:axId val="1047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Sheet8!$N$2</c:f>
              <c:strCache>
                <c:ptCount val="1"/>
                <c:pt idx="0">
                  <c:v>NKG2A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Sheet8!$N$3:$N$50</c:f>
              <c:numCache>
                <c:formatCode>General</c:formatCode>
                <c:ptCount val="48"/>
                <c:pt idx="0">
                  <c:v>14772</c:v>
                </c:pt>
                <c:pt idx="1">
                  <c:v>14611</c:v>
                </c:pt>
                <c:pt idx="2">
                  <c:v>16932</c:v>
                </c:pt>
                <c:pt idx="3">
                  <c:v>14624</c:v>
                </c:pt>
                <c:pt idx="4">
                  <c:v>15324</c:v>
                </c:pt>
                <c:pt idx="5">
                  <c:v>14634</c:v>
                </c:pt>
                <c:pt idx="6">
                  <c:v>10023</c:v>
                </c:pt>
                <c:pt idx="7">
                  <c:v>9332</c:v>
                </c:pt>
                <c:pt idx="8">
                  <c:v>10611</c:v>
                </c:pt>
                <c:pt idx="9">
                  <c:v>9534</c:v>
                </c:pt>
                <c:pt idx="10">
                  <c:v>10631</c:v>
                </c:pt>
                <c:pt idx="11">
                  <c:v>12247</c:v>
                </c:pt>
                <c:pt idx="12">
                  <c:v>5396</c:v>
                </c:pt>
                <c:pt idx="13">
                  <c:v>3583</c:v>
                </c:pt>
                <c:pt idx="14">
                  <c:v>3781</c:v>
                </c:pt>
                <c:pt idx="15">
                  <c:v>5550</c:v>
                </c:pt>
                <c:pt idx="16">
                  <c:v>5486</c:v>
                </c:pt>
                <c:pt idx="17">
                  <c:v>6108</c:v>
                </c:pt>
                <c:pt idx="18">
                  <c:v>4919</c:v>
                </c:pt>
                <c:pt idx="19">
                  <c:v>4103</c:v>
                </c:pt>
                <c:pt idx="20">
                  <c:v>6263</c:v>
                </c:pt>
                <c:pt idx="21">
                  <c:v>5164</c:v>
                </c:pt>
                <c:pt idx="22">
                  <c:v>5022</c:v>
                </c:pt>
                <c:pt idx="23">
                  <c:v>5525</c:v>
                </c:pt>
                <c:pt idx="24">
                  <c:v>16130</c:v>
                </c:pt>
                <c:pt idx="25">
                  <c:v>11312</c:v>
                </c:pt>
                <c:pt idx="26">
                  <c:v>13713</c:v>
                </c:pt>
                <c:pt idx="27">
                  <c:v>17051</c:v>
                </c:pt>
                <c:pt idx="28">
                  <c:v>13438</c:v>
                </c:pt>
                <c:pt idx="29">
                  <c:v>14834</c:v>
                </c:pt>
                <c:pt idx="30">
                  <c:v>14041</c:v>
                </c:pt>
                <c:pt idx="31">
                  <c:v>12171</c:v>
                </c:pt>
                <c:pt idx="32">
                  <c:v>13241</c:v>
                </c:pt>
                <c:pt idx="33">
                  <c:v>13275</c:v>
                </c:pt>
                <c:pt idx="34">
                  <c:v>14007</c:v>
                </c:pt>
                <c:pt idx="35">
                  <c:v>15075</c:v>
                </c:pt>
                <c:pt idx="36">
                  <c:v>13293</c:v>
                </c:pt>
                <c:pt idx="37">
                  <c:v>13916</c:v>
                </c:pt>
                <c:pt idx="38">
                  <c:v>14225</c:v>
                </c:pt>
                <c:pt idx="39">
                  <c:v>13241</c:v>
                </c:pt>
                <c:pt idx="40">
                  <c:v>14923</c:v>
                </c:pt>
                <c:pt idx="41">
                  <c:v>19359</c:v>
                </c:pt>
                <c:pt idx="42">
                  <c:v>16452</c:v>
                </c:pt>
                <c:pt idx="43">
                  <c:v>15622</c:v>
                </c:pt>
                <c:pt idx="44">
                  <c:v>16062</c:v>
                </c:pt>
                <c:pt idx="45">
                  <c:v>15427</c:v>
                </c:pt>
                <c:pt idx="46">
                  <c:v>17276</c:v>
                </c:pt>
                <c:pt idx="47">
                  <c:v>18107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F-EE41-B4B0-D5771AC3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00687"/>
        <c:axId val="730168047"/>
      </c:scatterChart>
      <c:valAx>
        <c:axId val="73080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68047"/>
        <c:crosses val="autoZero"/>
        <c:crossBetween val="midCat"/>
      </c:valAx>
      <c:valAx>
        <c:axId val="7301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Sheet8!$I$2</c:f>
              <c:strCache>
                <c:ptCount val="1"/>
                <c:pt idx="0">
                  <c:v>NKp44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Sheet8!$I$3:$I$50</c:f>
              <c:numCache>
                <c:formatCode>General</c:formatCode>
                <c:ptCount val="48"/>
                <c:pt idx="0">
                  <c:v>6014</c:v>
                </c:pt>
                <c:pt idx="1">
                  <c:v>3176</c:v>
                </c:pt>
                <c:pt idx="2">
                  <c:v>2359</c:v>
                </c:pt>
                <c:pt idx="3">
                  <c:v>4536</c:v>
                </c:pt>
                <c:pt idx="4">
                  <c:v>5384</c:v>
                </c:pt>
                <c:pt idx="5">
                  <c:v>4610</c:v>
                </c:pt>
                <c:pt idx="6">
                  <c:v>6340</c:v>
                </c:pt>
                <c:pt idx="7">
                  <c:v>3208</c:v>
                </c:pt>
                <c:pt idx="8">
                  <c:v>2366</c:v>
                </c:pt>
                <c:pt idx="9">
                  <c:v>4994</c:v>
                </c:pt>
                <c:pt idx="10">
                  <c:v>5753</c:v>
                </c:pt>
                <c:pt idx="11">
                  <c:v>5534</c:v>
                </c:pt>
                <c:pt idx="12">
                  <c:v>9942</c:v>
                </c:pt>
                <c:pt idx="13">
                  <c:v>4645</c:v>
                </c:pt>
                <c:pt idx="14">
                  <c:v>3772</c:v>
                </c:pt>
                <c:pt idx="15">
                  <c:v>5918</c:v>
                </c:pt>
                <c:pt idx="16">
                  <c:v>8537</c:v>
                </c:pt>
                <c:pt idx="17">
                  <c:v>6124</c:v>
                </c:pt>
                <c:pt idx="18">
                  <c:v>9628</c:v>
                </c:pt>
                <c:pt idx="19">
                  <c:v>2777</c:v>
                </c:pt>
                <c:pt idx="20">
                  <c:v>1816</c:v>
                </c:pt>
                <c:pt idx="21">
                  <c:v>6744</c:v>
                </c:pt>
                <c:pt idx="22">
                  <c:v>9321</c:v>
                </c:pt>
                <c:pt idx="23">
                  <c:v>7419</c:v>
                </c:pt>
                <c:pt idx="24">
                  <c:v>5371</c:v>
                </c:pt>
                <c:pt idx="25">
                  <c:v>2816</c:v>
                </c:pt>
                <c:pt idx="26">
                  <c:v>2311</c:v>
                </c:pt>
                <c:pt idx="27">
                  <c:v>3866</c:v>
                </c:pt>
                <c:pt idx="28">
                  <c:v>4814</c:v>
                </c:pt>
                <c:pt idx="29">
                  <c:v>3808</c:v>
                </c:pt>
                <c:pt idx="30">
                  <c:v>5911</c:v>
                </c:pt>
                <c:pt idx="31">
                  <c:v>1788</c:v>
                </c:pt>
                <c:pt idx="32">
                  <c:v>1838</c:v>
                </c:pt>
                <c:pt idx="33">
                  <c:v>3751</c:v>
                </c:pt>
                <c:pt idx="34">
                  <c:v>5227</c:v>
                </c:pt>
                <c:pt idx="35">
                  <c:v>4604</c:v>
                </c:pt>
                <c:pt idx="36">
                  <c:v>4539</c:v>
                </c:pt>
                <c:pt idx="37">
                  <c:v>2192</c:v>
                </c:pt>
                <c:pt idx="38">
                  <c:v>1568</c:v>
                </c:pt>
                <c:pt idx="39">
                  <c:v>3195</c:v>
                </c:pt>
                <c:pt idx="40">
                  <c:v>4220</c:v>
                </c:pt>
                <c:pt idx="41">
                  <c:v>3681</c:v>
                </c:pt>
                <c:pt idx="42">
                  <c:v>5914</c:v>
                </c:pt>
                <c:pt idx="43">
                  <c:v>2146</c:v>
                </c:pt>
                <c:pt idx="44">
                  <c:v>2019</c:v>
                </c:pt>
                <c:pt idx="45">
                  <c:v>3945</c:v>
                </c:pt>
                <c:pt idx="46">
                  <c:v>5471</c:v>
                </c:pt>
                <c:pt idx="47">
                  <c:v>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1-8742-A137-DFAD7D31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9935"/>
        <c:axId val="736037359"/>
      </c:scatterChart>
      <c:valAx>
        <c:axId val="74190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37359"/>
        <c:crosses val="autoZero"/>
        <c:crossBetween val="midCat"/>
      </c:valAx>
      <c:valAx>
        <c:axId val="7360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0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2489063867016"/>
          <c:y val="0.19483814523184603"/>
          <c:w val="0.83638910761154861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Sheet8!$J$2</c:f>
              <c:strCache>
                <c:ptCount val="1"/>
                <c:pt idx="0">
                  <c:v>NKp30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Sheet8!$J$3:$J$50</c:f>
              <c:numCache>
                <c:formatCode>General</c:formatCode>
                <c:ptCount val="48"/>
                <c:pt idx="0">
                  <c:v>12043</c:v>
                </c:pt>
                <c:pt idx="1">
                  <c:v>6556</c:v>
                </c:pt>
                <c:pt idx="2">
                  <c:v>5879</c:v>
                </c:pt>
                <c:pt idx="3">
                  <c:v>11934</c:v>
                </c:pt>
                <c:pt idx="4">
                  <c:v>11537</c:v>
                </c:pt>
                <c:pt idx="5">
                  <c:v>8223</c:v>
                </c:pt>
                <c:pt idx="6">
                  <c:v>10074</c:v>
                </c:pt>
                <c:pt idx="7">
                  <c:v>7053</c:v>
                </c:pt>
                <c:pt idx="8">
                  <c:v>6182</c:v>
                </c:pt>
                <c:pt idx="9">
                  <c:v>10315</c:v>
                </c:pt>
                <c:pt idx="10">
                  <c:v>10641</c:v>
                </c:pt>
                <c:pt idx="11">
                  <c:v>9377</c:v>
                </c:pt>
                <c:pt idx="12">
                  <c:v>16718</c:v>
                </c:pt>
                <c:pt idx="13">
                  <c:v>11427</c:v>
                </c:pt>
                <c:pt idx="14">
                  <c:v>8281</c:v>
                </c:pt>
                <c:pt idx="15">
                  <c:v>16892</c:v>
                </c:pt>
                <c:pt idx="16">
                  <c:v>17015</c:v>
                </c:pt>
                <c:pt idx="17">
                  <c:v>10754</c:v>
                </c:pt>
                <c:pt idx="18">
                  <c:v>13999</c:v>
                </c:pt>
                <c:pt idx="19">
                  <c:v>4764</c:v>
                </c:pt>
                <c:pt idx="20">
                  <c:v>4410</c:v>
                </c:pt>
                <c:pt idx="21">
                  <c:v>13974</c:v>
                </c:pt>
                <c:pt idx="22">
                  <c:v>13214</c:v>
                </c:pt>
                <c:pt idx="23">
                  <c:v>11377</c:v>
                </c:pt>
                <c:pt idx="24">
                  <c:v>4962</c:v>
                </c:pt>
                <c:pt idx="25">
                  <c:v>3580</c:v>
                </c:pt>
                <c:pt idx="26">
                  <c:v>4648</c:v>
                </c:pt>
                <c:pt idx="27">
                  <c:v>8571</c:v>
                </c:pt>
                <c:pt idx="28">
                  <c:v>7570</c:v>
                </c:pt>
                <c:pt idx="29">
                  <c:v>5311</c:v>
                </c:pt>
                <c:pt idx="30">
                  <c:v>6550</c:v>
                </c:pt>
                <c:pt idx="31">
                  <c:v>3722</c:v>
                </c:pt>
                <c:pt idx="32">
                  <c:v>4348</c:v>
                </c:pt>
                <c:pt idx="33">
                  <c:v>6811</c:v>
                </c:pt>
                <c:pt idx="34">
                  <c:v>7274</c:v>
                </c:pt>
                <c:pt idx="35">
                  <c:v>6027</c:v>
                </c:pt>
                <c:pt idx="36">
                  <c:v>11955</c:v>
                </c:pt>
                <c:pt idx="37">
                  <c:v>3948</c:v>
                </c:pt>
                <c:pt idx="38">
                  <c:v>4395</c:v>
                </c:pt>
                <c:pt idx="39">
                  <c:v>11437</c:v>
                </c:pt>
                <c:pt idx="40">
                  <c:v>13736</c:v>
                </c:pt>
                <c:pt idx="41">
                  <c:v>11032</c:v>
                </c:pt>
                <c:pt idx="42">
                  <c:v>12222</c:v>
                </c:pt>
                <c:pt idx="43">
                  <c:v>4617</c:v>
                </c:pt>
                <c:pt idx="44">
                  <c:v>5360</c:v>
                </c:pt>
                <c:pt idx="45">
                  <c:v>10599</c:v>
                </c:pt>
                <c:pt idx="46">
                  <c:v>12018</c:v>
                </c:pt>
                <c:pt idx="47">
                  <c:v>10364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C-6B44-AF48-363B6BA2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68415"/>
        <c:axId val="721780783"/>
      </c:scatterChart>
      <c:valAx>
        <c:axId val="7293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0783"/>
        <c:crosses val="autoZero"/>
        <c:crossBetween val="midCat"/>
      </c:valAx>
      <c:valAx>
        <c:axId val="7217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6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Sheet8!$K$2</c:f>
              <c:strCache>
                <c:ptCount val="1"/>
                <c:pt idx="0">
                  <c:v>NKp46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Sheet8!$K$3:$K$50</c:f>
              <c:numCache>
                <c:formatCode>General</c:formatCode>
                <c:ptCount val="48"/>
                <c:pt idx="0">
                  <c:v>5202</c:v>
                </c:pt>
                <c:pt idx="1">
                  <c:v>4742</c:v>
                </c:pt>
                <c:pt idx="2">
                  <c:v>3640</c:v>
                </c:pt>
                <c:pt idx="3">
                  <c:v>4644</c:v>
                </c:pt>
                <c:pt idx="4">
                  <c:v>4717</c:v>
                </c:pt>
                <c:pt idx="5">
                  <c:v>5219</c:v>
                </c:pt>
                <c:pt idx="6">
                  <c:v>4158</c:v>
                </c:pt>
                <c:pt idx="7">
                  <c:v>4082</c:v>
                </c:pt>
                <c:pt idx="8">
                  <c:v>3413</c:v>
                </c:pt>
                <c:pt idx="9">
                  <c:v>4194</c:v>
                </c:pt>
                <c:pt idx="10">
                  <c:v>4468</c:v>
                </c:pt>
                <c:pt idx="11">
                  <c:v>6147</c:v>
                </c:pt>
                <c:pt idx="12">
                  <c:v>2150</c:v>
                </c:pt>
                <c:pt idx="13">
                  <c:v>2461</c:v>
                </c:pt>
                <c:pt idx="14">
                  <c:v>2521</c:v>
                </c:pt>
                <c:pt idx="15">
                  <c:v>2304</c:v>
                </c:pt>
                <c:pt idx="16">
                  <c:v>2189</c:v>
                </c:pt>
                <c:pt idx="17">
                  <c:v>2458</c:v>
                </c:pt>
                <c:pt idx="18">
                  <c:v>2615</c:v>
                </c:pt>
                <c:pt idx="19">
                  <c:v>2509</c:v>
                </c:pt>
                <c:pt idx="20">
                  <c:v>1886</c:v>
                </c:pt>
                <c:pt idx="21">
                  <c:v>2585</c:v>
                </c:pt>
                <c:pt idx="22">
                  <c:v>2698</c:v>
                </c:pt>
                <c:pt idx="23">
                  <c:v>2993</c:v>
                </c:pt>
                <c:pt idx="24">
                  <c:v>4314</c:v>
                </c:pt>
                <c:pt idx="25">
                  <c:v>2484</c:v>
                </c:pt>
                <c:pt idx="26">
                  <c:v>2658</c:v>
                </c:pt>
                <c:pt idx="27">
                  <c:v>4197</c:v>
                </c:pt>
                <c:pt idx="28">
                  <c:v>4539</c:v>
                </c:pt>
                <c:pt idx="29">
                  <c:v>5924</c:v>
                </c:pt>
                <c:pt idx="30">
                  <c:v>5850</c:v>
                </c:pt>
                <c:pt idx="31">
                  <c:v>2710</c:v>
                </c:pt>
                <c:pt idx="32">
                  <c:v>2629</c:v>
                </c:pt>
                <c:pt idx="33">
                  <c:v>4934</c:v>
                </c:pt>
                <c:pt idx="34">
                  <c:v>6185</c:v>
                </c:pt>
                <c:pt idx="35">
                  <c:v>6624</c:v>
                </c:pt>
                <c:pt idx="36">
                  <c:v>5375</c:v>
                </c:pt>
                <c:pt idx="37">
                  <c:v>3746</c:v>
                </c:pt>
                <c:pt idx="38">
                  <c:v>4066</c:v>
                </c:pt>
                <c:pt idx="39">
                  <c:v>5088</c:v>
                </c:pt>
                <c:pt idx="40">
                  <c:v>5949</c:v>
                </c:pt>
                <c:pt idx="41">
                  <c:v>7432</c:v>
                </c:pt>
                <c:pt idx="42">
                  <c:v>7177</c:v>
                </c:pt>
                <c:pt idx="43">
                  <c:v>4372</c:v>
                </c:pt>
                <c:pt idx="44">
                  <c:v>4344</c:v>
                </c:pt>
                <c:pt idx="45">
                  <c:v>5151</c:v>
                </c:pt>
                <c:pt idx="46">
                  <c:v>6464</c:v>
                </c:pt>
                <c:pt idx="47">
                  <c:v>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A-C442-8AEB-7E679EBD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89471"/>
        <c:axId val="746399215"/>
      </c:scatterChart>
      <c:valAx>
        <c:axId val="7457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99215"/>
        <c:crosses val="autoZero"/>
        <c:crossBetween val="midCat"/>
      </c:valAx>
      <c:valAx>
        <c:axId val="7463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Sheet8!$M$2</c:f>
              <c:strCache>
                <c:ptCount val="1"/>
                <c:pt idx="0">
                  <c:v>NKG2C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Sheet8!$G$3:$G$50</c:f>
              <c:numCache>
                <c:formatCode>0.00</c:formatCode>
                <c:ptCount val="48"/>
                <c:pt idx="0">
                  <c:v>47.2</c:v>
                </c:pt>
                <c:pt idx="1">
                  <c:v>49.32</c:v>
                </c:pt>
                <c:pt idx="2">
                  <c:v>56.6</c:v>
                </c:pt>
                <c:pt idx="3">
                  <c:v>61.1</c:v>
                </c:pt>
                <c:pt idx="4">
                  <c:v>52.6</c:v>
                </c:pt>
                <c:pt idx="5">
                  <c:v>60.6</c:v>
                </c:pt>
                <c:pt idx="6">
                  <c:v>45.2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</c:v>
                </c:pt>
                <c:pt idx="11">
                  <c:v>53.59</c:v>
                </c:pt>
                <c:pt idx="12">
                  <c:v>65.5</c:v>
                </c:pt>
                <c:pt idx="13">
                  <c:v>52.34</c:v>
                </c:pt>
                <c:pt idx="14">
                  <c:v>34.200000000000003</c:v>
                </c:pt>
                <c:pt idx="15">
                  <c:v>61.15</c:v>
                </c:pt>
                <c:pt idx="16">
                  <c:v>64.5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67.709999999999994</c:v>
                </c:pt>
                <c:pt idx="23">
                  <c:v>65.42</c:v>
                </c:pt>
                <c:pt idx="24">
                  <c:v>71.599999999999994</c:v>
                </c:pt>
                <c:pt idx="25">
                  <c:v>32.619999999999997</c:v>
                </c:pt>
                <c:pt idx="26">
                  <c:v>49.38</c:v>
                </c:pt>
                <c:pt idx="27">
                  <c:v>76.790000000000006</c:v>
                </c:pt>
                <c:pt idx="28">
                  <c:v>71.91</c:v>
                </c:pt>
                <c:pt idx="29">
                  <c:v>65.260000000000005</c:v>
                </c:pt>
                <c:pt idx="30">
                  <c:v>74.150000000000006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72.489999999999995</c:v>
                </c:pt>
                <c:pt idx="35">
                  <c:v>74.55</c:v>
                </c:pt>
                <c:pt idx="36">
                  <c:v>40.9</c:v>
                </c:pt>
                <c:pt idx="37">
                  <c:v>13.2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</c:v>
                </c:pt>
                <c:pt idx="44">
                  <c:v>32.1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</c:numCache>
            </c:numRef>
          </c:xVal>
          <c:yVal>
            <c:numRef>
              <c:f>Sheet8!$M$3:$M$50</c:f>
              <c:numCache>
                <c:formatCode>General</c:formatCode>
                <c:ptCount val="48"/>
                <c:pt idx="0">
                  <c:v>2760</c:v>
                </c:pt>
                <c:pt idx="1">
                  <c:v>2689</c:v>
                </c:pt>
                <c:pt idx="2">
                  <c:v>2949</c:v>
                </c:pt>
                <c:pt idx="3">
                  <c:v>2197</c:v>
                </c:pt>
                <c:pt idx="4">
                  <c:v>2236</c:v>
                </c:pt>
                <c:pt idx="5">
                  <c:v>1783</c:v>
                </c:pt>
                <c:pt idx="6">
                  <c:v>1909</c:v>
                </c:pt>
                <c:pt idx="7">
                  <c:v>2218</c:v>
                </c:pt>
                <c:pt idx="8">
                  <c:v>2287</c:v>
                </c:pt>
                <c:pt idx="9">
                  <c:v>2247</c:v>
                </c:pt>
                <c:pt idx="10">
                  <c:v>2486</c:v>
                </c:pt>
                <c:pt idx="11">
                  <c:v>3152</c:v>
                </c:pt>
                <c:pt idx="12">
                  <c:v>1339</c:v>
                </c:pt>
                <c:pt idx="13">
                  <c:v>1389</c:v>
                </c:pt>
                <c:pt idx="14">
                  <c:v>1623</c:v>
                </c:pt>
                <c:pt idx="15">
                  <c:v>1392</c:v>
                </c:pt>
                <c:pt idx="16">
                  <c:v>1430</c:v>
                </c:pt>
                <c:pt idx="17">
                  <c:v>1398</c:v>
                </c:pt>
                <c:pt idx="18">
                  <c:v>1563</c:v>
                </c:pt>
                <c:pt idx="19">
                  <c:v>1886</c:v>
                </c:pt>
                <c:pt idx="20">
                  <c:v>1893</c:v>
                </c:pt>
                <c:pt idx="21">
                  <c:v>1609</c:v>
                </c:pt>
                <c:pt idx="22">
                  <c:v>1478</c:v>
                </c:pt>
                <c:pt idx="23">
                  <c:v>1611</c:v>
                </c:pt>
                <c:pt idx="24">
                  <c:v>1489</c:v>
                </c:pt>
                <c:pt idx="25">
                  <c:v>1750</c:v>
                </c:pt>
                <c:pt idx="26">
                  <c:v>1663</c:v>
                </c:pt>
                <c:pt idx="27">
                  <c:v>1537</c:v>
                </c:pt>
                <c:pt idx="28">
                  <c:v>1486</c:v>
                </c:pt>
                <c:pt idx="29">
                  <c:v>1440</c:v>
                </c:pt>
                <c:pt idx="30">
                  <c:v>1539</c:v>
                </c:pt>
                <c:pt idx="31">
                  <c:v>1866</c:v>
                </c:pt>
                <c:pt idx="32">
                  <c:v>1753</c:v>
                </c:pt>
                <c:pt idx="33">
                  <c:v>1482</c:v>
                </c:pt>
                <c:pt idx="34">
                  <c:v>1520</c:v>
                </c:pt>
                <c:pt idx="35">
                  <c:v>1520</c:v>
                </c:pt>
                <c:pt idx="36">
                  <c:v>1649</c:v>
                </c:pt>
                <c:pt idx="37">
                  <c:v>2224</c:v>
                </c:pt>
                <c:pt idx="38">
                  <c:v>2132</c:v>
                </c:pt>
                <c:pt idx="39">
                  <c:v>1796</c:v>
                </c:pt>
                <c:pt idx="40">
                  <c:v>2122</c:v>
                </c:pt>
                <c:pt idx="41">
                  <c:v>2074</c:v>
                </c:pt>
                <c:pt idx="42">
                  <c:v>2286</c:v>
                </c:pt>
                <c:pt idx="43">
                  <c:v>2550</c:v>
                </c:pt>
                <c:pt idx="44">
                  <c:v>2445</c:v>
                </c:pt>
                <c:pt idx="45">
                  <c:v>2247</c:v>
                </c:pt>
                <c:pt idx="46">
                  <c:v>2455</c:v>
                </c:pt>
                <c:pt idx="47">
                  <c:v>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AC40-9234-0F0A7DED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02527"/>
        <c:axId val="724943311"/>
      </c:scatterChart>
      <c:valAx>
        <c:axId val="729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43311"/>
        <c:crosses val="autoZero"/>
        <c:crossBetween val="midCat"/>
      </c:valAx>
      <c:valAx>
        <c:axId val="7249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NKG2C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Sheet3!$M$3:$M$68</c:f>
              <c:numCache>
                <c:formatCode>General</c:formatCode>
                <c:ptCount val="66"/>
                <c:pt idx="0">
                  <c:v>2760</c:v>
                </c:pt>
                <c:pt idx="1">
                  <c:v>2689</c:v>
                </c:pt>
                <c:pt idx="2">
                  <c:v>2949</c:v>
                </c:pt>
                <c:pt idx="3">
                  <c:v>2197</c:v>
                </c:pt>
                <c:pt idx="4">
                  <c:v>2236</c:v>
                </c:pt>
                <c:pt idx="5">
                  <c:v>1783</c:v>
                </c:pt>
                <c:pt idx="6">
                  <c:v>1909</c:v>
                </c:pt>
                <c:pt idx="7">
                  <c:v>2218</c:v>
                </c:pt>
                <c:pt idx="8">
                  <c:v>2287</c:v>
                </c:pt>
                <c:pt idx="9">
                  <c:v>2247</c:v>
                </c:pt>
                <c:pt idx="10">
                  <c:v>2486</c:v>
                </c:pt>
                <c:pt idx="11">
                  <c:v>3152</c:v>
                </c:pt>
                <c:pt idx="12">
                  <c:v>1339</c:v>
                </c:pt>
                <c:pt idx="13">
                  <c:v>1389</c:v>
                </c:pt>
                <c:pt idx="14">
                  <c:v>1623</c:v>
                </c:pt>
                <c:pt idx="15">
                  <c:v>1392</c:v>
                </c:pt>
                <c:pt idx="16">
                  <c:v>1430</c:v>
                </c:pt>
                <c:pt idx="17">
                  <c:v>1398</c:v>
                </c:pt>
                <c:pt idx="18">
                  <c:v>1563</c:v>
                </c:pt>
                <c:pt idx="19">
                  <c:v>1886</c:v>
                </c:pt>
                <c:pt idx="20">
                  <c:v>1893</c:v>
                </c:pt>
                <c:pt idx="21">
                  <c:v>1609</c:v>
                </c:pt>
                <c:pt idx="22">
                  <c:v>1478</c:v>
                </c:pt>
                <c:pt idx="23">
                  <c:v>1611</c:v>
                </c:pt>
                <c:pt idx="24">
                  <c:v>1489</c:v>
                </c:pt>
                <c:pt idx="25">
                  <c:v>1750</c:v>
                </c:pt>
                <c:pt idx="26">
                  <c:v>1663</c:v>
                </c:pt>
                <c:pt idx="27">
                  <c:v>1537</c:v>
                </c:pt>
                <c:pt idx="28">
                  <c:v>1486</c:v>
                </c:pt>
                <c:pt idx="29">
                  <c:v>1440</c:v>
                </c:pt>
                <c:pt idx="30">
                  <c:v>1539</c:v>
                </c:pt>
                <c:pt idx="31">
                  <c:v>1866</c:v>
                </c:pt>
                <c:pt idx="32">
                  <c:v>1753</c:v>
                </c:pt>
                <c:pt idx="33">
                  <c:v>1482</c:v>
                </c:pt>
                <c:pt idx="34">
                  <c:v>1520</c:v>
                </c:pt>
                <c:pt idx="35">
                  <c:v>1520</c:v>
                </c:pt>
                <c:pt idx="36">
                  <c:v>1649</c:v>
                </c:pt>
                <c:pt idx="37">
                  <c:v>2224</c:v>
                </c:pt>
                <c:pt idx="38">
                  <c:v>2132</c:v>
                </c:pt>
                <c:pt idx="39">
                  <c:v>1796</c:v>
                </c:pt>
                <c:pt idx="40">
                  <c:v>2122</c:v>
                </c:pt>
                <c:pt idx="41">
                  <c:v>2074</c:v>
                </c:pt>
                <c:pt idx="42">
                  <c:v>2286</c:v>
                </c:pt>
                <c:pt idx="43">
                  <c:v>2550</c:v>
                </c:pt>
                <c:pt idx="44">
                  <c:v>2445</c:v>
                </c:pt>
                <c:pt idx="45">
                  <c:v>2247</c:v>
                </c:pt>
                <c:pt idx="46">
                  <c:v>2455</c:v>
                </c:pt>
                <c:pt idx="47">
                  <c:v>2412</c:v>
                </c:pt>
                <c:pt idx="48">
                  <c:v>1253</c:v>
                </c:pt>
                <c:pt idx="49">
                  <c:v>974</c:v>
                </c:pt>
                <c:pt idx="50">
                  <c:v>1022</c:v>
                </c:pt>
                <c:pt idx="51">
                  <c:v>1439</c:v>
                </c:pt>
                <c:pt idx="52">
                  <c:v>1736</c:v>
                </c:pt>
                <c:pt idx="53">
                  <c:v>1824</c:v>
                </c:pt>
                <c:pt idx="54">
                  <c:v>824</c:v>
                </c:pt>
                <c:pt idx="55">
                  <c:v>1483</c:v>
                </c:pt>
                <c:pt idx="56">
                  <c:v>918</c:v>
                </c:pt>
                <c:pt idx="57">
                  <c:v>947</c:v>
                </c:pt>
                <c:pt idx="58">
                  <c:v>907</c:v>
                </c:pt>
                <c:pt idx="59">
                  <c:v>1064</c:v>
                </c:pt>
                <c:pt idx="60">
                  <c:v>2104</c:v>
                </c:pt>
                <c:pt idx="61">
                  <c:v>1362</c:v>
                </c:pt>
                <c:pt idx="62">
                  <c:v>1706</c:v>
                </c:pt>
                <c:pt idx="63">
                  <c:v>1087</c:v>
                </c:pt>
                <c:pt idx="64">
                  <c:v>1239</c:v>
                </c:pt>
                <c:pt idx="65">
                  <c:v>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9041-B43A-EA2600DA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53663"/>
        <c:axId val="767712335"/>
      </c:scatterChart>
      <c:valAx>
        <c:axId val="7681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12335"/>
        <c:crosses val="autoZero"/>
        <c:crossBetween val="midCat"/>
      </c:valAx>
      <c:valAx>
        <c:axId val="7677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Sheet4!$D$3:$D$68</c:f>
              <c:numCache>
                <c:formatCode>0.00</c:formatCode>
                <c:ptCount val="66"/>
                <c:pt idx="0">
                  <c:v>10.1</c:v>
                </c:pt>
                <c:pt idx="1">
                  <c:v>30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Sheet4!$L$3:$L$68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C-FE4B-A4A0-9D8E73D7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31791"/>
        <c:axId val="712146671"/>
      </c:scatterChart>
      <c:valAx>
        <c:axId val="7125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6671"/>
        <c:crosses val="autoZero"/>
        <c:crossBetween val="midCat"/>
      </c:valAx>
      <c:valAx>
        <c:axId val="7121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Sheet3!$L$3:$L$68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4-1544-A5CD-155D7334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06831"/>
        <c:axId val="1181708559"/>
      </c:scatterChart>
      <c:valAx>
        <c:axId val="11817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08559"/>
        <c:crosses val="autoZero"/>
        <c:crossBetween val="midCat"/>
      </c:valAx>
      <c:valAx>
        <c:axId val="11817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5699912510936E-2"/>
          <c:y val="0.19486111111111112"/>
          <c:w val="0.8780903324584427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Sheet3!$E$3:$E$68</c:f>
              <c:numCache>
                <c:formatCode>0.00</c:formatCode>
                <c:ptCount val="66"/>
                <c:pt idx="0">
                  <c:v>-3.9</c:v>
                </c:pt>
                <c:pt idx="1">
                  <c:v>3.92</c:v>
                </c:pt>
                <c:pt idx="2">
                  <c:v>2.6</c:v>
                </c:pt>
                <c:pt idx="3">
                  <c:v>-2.8</c:v>
                </c:pt>
                <c:pt idx="4">
                  <c:v>-2.2999999999999998</c:v>
                </c:pt>
                <c:pt idx="5">
                  <c:v>4</c:v>
                </c:pt>
                <c:pt idx="6">
                  <c:v>0</c:v>
                </c:pt>
                <c:pt idx="7">
                  <c:v>9.68</c:v>
                </c:pt>
                <c:pt idx="8">
                  <c:v>1.72</c:v>
                </c:pt>
                <c:pt idx="9">
                  <c:v>7.51</c:v>
                </c:pt>
                <c:pt idx="10">
                  <c:v>6.3</c:v>
                </c:pt>
                <c:pt idx="11">
                  <c:v>6.19</c:v>
                </c:pt>
                <c:pt idx="12">
                  <c:v>-4.47</c:v>
                </c:pt>
                <c:pt idx="13">
                  <c:v>3.23</c:v>
                </c:pt>
                <c:pt idx="14">
                  <c:v>-3.03</c:v>
                </c:pt>
                <c:pt idx="15">
                  <c:v>-2.08</c:v>
                </c:pt>
                <c:pt idx="16">
                  <c:v>-0.65999999999999903</c:v>
                </c:pt>
                <c:pt idx="17">
                  <c:v>-1.43</c:v>
                </c:pt>
                <c:pt idx="18">
                  <c:v>4.96</c:v>
                </c:pt>
                <c:pt idx="19">
                  <c:v>-1.06</c:v>
                </c:pt>
                <c:pt idx="20">
                  <c:v>2.2999999999999989</c:v>
                </c:pt>
                <c:pt idx="21">
                  <c:v>6.16</c:v>
                </c:pt>
                <c:pt idx="22">
                  <c:v>4.22</c:v>
                </c:pt>
                <c:pt idx="23">
                  <c:v>3.37</c:v>
                </c:pt>
                <c:pt idx="24">
                  <c:v>1.91</c:v>
                </c:pt>
                <c:pt idx="25">
                  <c:v>0.6</c:v>
                </c:pt>
                <c:pt idx="26">
                  <c:v>-0.14000000000000001</c:v>
                </c:pt>
                <c:pt idx="27">
                  <c:v>3.14</c:v>
                </c:pt>
                <c:pt idx="28">
                  <c:v>2.92</c:v>
                </c:pt>
                <c:pt idx="29">
                  <c:v>0.75</c:v>
                </c:pt>
                <c:pt idx="30">
                  <c:v>9.65</c:v>
                </c:pt>
                <c:pt idx="31">
                  <c:v>0.65200000000000002</c:v>
                </c:pt>
                <c:pt idx="32">
                  <c:v>7.65</c:v>
                </c:pt>
                <c:pt idx="33">
                  <c:v>11.18</c:v>
                </c:pt>
                <c:pt idx="34">
                  <c:v>14.19</c:v>
                </c:pt>
                <c:pt idx="35">
                  <c:v>9.65</c:v>
                </c:pt>
                <c:pt idx="36">
                  <c:v>-0.219999999999999</c:v>
                </c:pt>
                <c:pt idx="37">
                  <c:v>0.35</c:v>
                </c:pt>
                <c:pt idx="38">
                  <c:v>0.73</c:v>
                </c:pt>
                <c:pt idx="39">
                  <c:v>0.25</c:v>
                </c:pt>
                <c:pt idx="40">
                  <c:v>-0.13</c:v>
                </c:pt>
                <c:pt idx="41">
                  <c:v>2.42</c:v>
                </c:pt>
                <c:pt idx="42">
                  <c:v>-3.21</c:v>
                </c:pt>
                <c:pt idx="43">
                  <c:v>-0.4</c:v>
                </c:pt>
                <c:pt idx="44">
                  <c:v>0.31</c:v>
                </c:pt>
                <c:pt idx="45">
                  <c:v>0.12</c:v>
                </c:pt>
                <c:pt idx="46">
                  <c:v>0.69</c:v>
                </c:pt>
                <c:pt idx="47">
                  <c:v>0.5</c:v>
                </c:pt>
                <c:pt idx="48">
                  <c:v>4.82</c:v>
                </c:pt>
                <c:pt idx="49">
                  <c:v>7.01</c:v>
                </c:pt>
                <c:pt idx="50">
                  <c:v>6.14</c:v>
                </c:pt>
                <c:pt idx="51">
                  <c:v>14.49</c:v>
                </c:pt>
                <c:pt idx="52">
                  <c:v>16.850000000000001</c:v>
                </c:pt>
                <c:pt idx="53">
                  <c:v>10.74</c:v>
                </c:pt>
                <c:pt idx="54">
                  <c:v>5.69</c:v>
                </c:pt>
                <c:pt idx="55">
                  <c:v>10.16</c:v>
                </c:pt>
                <c:pt idx="56">
                  <c:v>6.46</c:v>
                </c:pt>
                <c:pt idx="57">
                  <c:v>17.57</c:v>
                </c:pt>
                <c:pt idx="58">
                  <c:v>26.8</c:v>
                </c:pt>
                <c:pt idx="59">
                  <c:v>13.49</c:v>
                </c:pt>
                <c:pt idx="60">
                  <c:v>6.85</c:v>
                </c:pt>
                <c:pt idx="61">
                  <c:v>7.73</c:v>
                </c:pt>
                <c:pt idx="62">
                  <c:v>8.2799999999999994</c:v>
                </c:pt>
                <c:pt idx="63">
                  <c:v>13.72</c:v>
                </c:pt>
                <c:pt idx="64">
                  <c:v>19.98</c:v>
                </c:pt>
                <c:pt idx="65">
                  <c:v>16.55</c:v>
                </c:pt>
              </c:numCache>
            </c:numRef>
          </c:xVal>
          <c:yVal>
            <c:numRef>
              <c:f>Sheet3!$L$3:$L$68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CE-844E-8122-2EFB43871287}"/>
            </c:ext>
          </c:extLst>
        </c:ser>
        <c:ser>
          <c:idx val="2"/>
          <c:order val="1"/>
          <c:tx>
            <c:strRef>
              <c:f>Sheet3!$L$2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Sheet3!$E$3:$E$68</c:f>
              <c:numCache>
                <c:formatCode>0.00</c:formatCode>
                <c:ptCount val="66"/>
                <c:pt idx="0">
                  <c:v>-3.9</c:v>
                </c:pt>
                <c:pt idx="1">
                  <c:v>3.92</c:v>
                </c:pt>
                <c:pt idx="2">
                  <c:v>2.6</c:v>
                </c:pt>
                <c:pt idx="3">
                  <c:v>-2.8</c:v>
                </c:pt>
                <c:pt idx="4">
                  <c:v>-2.2999999999999998</c:v>
                </c:pt>
                <c:pt idx="5">
                  <c:v>4</c:v>
                </c:pt>
                <c:pt idx="6">
                  <c:v>0</c:v>
                </c:pt>
                <c:pt idx="7">
                  <c:v>9.68</c:v>
                </c:pt>
                <c:pt idx="8">
                  <c:v>1.72</c:v>
                </c:pt>
                <c:pt idx="9">
                  <c:v>7.51</c:v>
                </c:pt>
                <c:pt idx="10">
                  <c:v>6.3</c:v>
                </c:pt>
                <c:pt idx="11">
                  <c:v>6.19</c:v>
                </c:pt>
                <c:pt idx="12">
                  <c:v>-4.47</c:v>
                </c:pt>
                <c:pt idx="13">
                  <c:v>3.23</c:v>
                </c:pt>
                <c:pt idx="14">
                  <c:v>-3.03</c:v>
                </c:pt>
                <c:pt idx="15">
                  <c:v>-2.08</c:v>
                </c:pt>
                <c:pt idx="16">
                  <c:v>-0.65999999999999903</c:v>
                </c:pt>
                <c:pt idx="17">
                  <c:v>-1.43</c:v>
                </c:pt>
                <c:pt idx="18">
                  <c:v>4.96</c:v>
                </c:pt>
                <c:pt idx="19">
                  <c:v>-1.06</c:v>
                </c:pt>
                <c:pt idx="20">
                  <c:v>2.2999999999999989</c:v>
                </c:pt>
                <c:pt idx="21">
                  <c:v>6.16</c:v>
                </c:pt>
                <c:pt idx="22">
                  <c:v>4.22</c:v>
                </c:pt>
                <c:pt idx="23">
                  <c:v>3.37</c:v>
                </c:pt>
                <c:pt idx="24">
                  <c:v>1.91</c:v>
                </c:pt>
                <c:pt idx="25">
                  <c:v>0.6</c:v>
                </c:pt>
                <c:pt idx="26">
                  <c:v>-0.14000000000000001</c:v>
                </c:pt>
                <c:pt idx="27">
                  <c:v>3.14</c:v>
                </c:pt>
                <c:pt idx="28">
                  <c:v>2.92</c:v>
                </c:pt>
                <c:pt idx="29">
                  <c:v>0.75</c:v>
                </c:pt>
                <c:pt idx="30">
                  <c:v>9.65</c:v>
                </c:pt>
                <c:pt idx="31">
                  <c:v>0.65200000000000002</c:v>
                </c:pt>
                <c:pt idx="32">
                  <c:v>7.65</c:v>
                </c:pt>
                <c:pt idx="33">
                  <c:v>11.18</c:v>
                </c:pt>
                <c:pt idx="34">
                  <c:v>14.19</c:v>
                </c:pt>
                <c:pt idx="35">
                  <c:v>9.65</c:v>
                </c:pt>
                <c:pt idx="36">
                  <c:v>-0.219999999999999</c:v>
                </c:pt>
                <c:pt idx="37">
                  <c:v>0.35</c:v>
                </c:pt>
                <c:pt idx="38">
                  <c:v>0.73</c:v>
                </c:pt>
                <c:pt idx="39">
                  <c:v>0.25</c:v>
                </c:pt>
                <c:pt idx="40">
                  <c:v>-0.13</c:v>
                </c:pt>
                <c:pt idx="41">
                  <c:v>2.42</c:v>
                </c:pt>
                <c:pt idx="42">
                  <c:v>-3.21</c:v>
                </c:pt>
                <c:pt idx="43">
                  <c:v>-0.4</c:v>
                </c:pt>
                <c:pt idx="44">
                  <c:v>0.31</c:v>
                </c:pt>
                <c:pt idx="45">
                  <c:v>0.12</c:v>
                </c:pt>
                <c:pt idx="46">
                  <c:v>0.69</c:v>
                </c:pt>
                <c:pt idx="47">
                  <c:v>0.5</c:v>
                </c:pt>
                <c:pt idx="48">
                  <c:v>4.82</c:v>
                </c:pt>
                <c:pt idx="49">
                  <c:v>7.01</c:v>
                </c:pt>
                <c:pt idx="50">
                  <c:v>6.14</c:v>
                </c:pt>
                <c:pt idx="51">
                  <c:v>14.49</c:v>
                </c:pt>
                <c:pt idx="52">
                  <c:v>16.850000000000001</c:v>
                </c:pt>
                <c:pt idx="53">
                  <c:v>10.74</c:v>
                </c:pt>
                <c:pt idx="54">
                  <c:v>5.69</c:v>
                </c:pt>
                <c:pt idx="55">
                  <c:v>10.16</c:v>
                </c:pt>
                <c:pt idx="56">
                  <c:v>6.46</c:v>
                </c:pt>
                <c:pt idx="57">
                  <c:v>17.57</c:v>
                </c:pt>
                <c:pt idx="58">
                  <c:v>26.8</c:v>
                </c:pt>
                <c:pt idx="59">
                  <c:v>13.49</c:v>
                </c:pt>
                <c:pt idx="60">
                  <c:v>6.85</c:v>
                </c:pt>
                <c:pt idx="61">
                  <c:v>7.73</c:v>
                </c:pt>
                <c:pt idx="62">
                  <c:v>8.2799999999999994</c:v>
                </c:pt>
                <c:pt idx="63">
                  <c:v>13.72</c:v>
                </c:pt>
                <c:pt idx="64">
                  <c:v>19.98</c:v>
                </c:pt>
                <c:pt idx="65">
                  <c:v>16.55</c:v>
                </c:pt>
              </c:numCache>
            </c:numRef>
          </c:xVal>
          <c:yVal>
            <c:numRef>
              <c:f>Sheet3!$L$3:$L$68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CE-844E-8122-2EFB43871287}"/>
            </c:ext>
          </c:extLst>
        </c:ser>
        <c:ser>
          <c:idx val="0"/>
          <c:order val="2"/>
          <c:tx>
            <c:strRef>
              <c:f>Sheet3!$L$2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Sheet3!$E$3:$E$68</c:f>
              <c:numCache>
                <c:formatCode>0.00</c:formatCode>
                <c:ptCount val="66"/>
                <c:pt idx="0">
                  <c:v>-3.9</c:v>
                </c:pt>
                <c:pt idx="1">
                  <c:v>3.92</c:v>
                </c:pt>
                <c:pt idx="2">
                  <c:v>2.6</c:v>
                </c:pt>
                <c:pt idx="3">
                  <c:v>-2.8</c:v>
                </c:pt>
                <c:pt idx="4">
                  <c:v>-2.2999999999999998</c:v>
                </c:pt>
                <c:pt idx="5">
                  <c:v>4</c:v>
                </c:pt>
                <c:pt idx="6">
                  <c:v>0</c:v>
                </c:pt>
                <c:pt idx="7">
                  <c:v>9.68</c:v>
                </c:pt>
                <c:pt idx="8">
                  <c:v>1.72</c:v>
                </c:pt>
                <c:pt idx="9">
                  <c:v>7.51</c:v>
                </c:pt>
                <c:pt idx="10">
                  <c:v>6.3</c:v>
                </c:pt>
                <c:pt idx="11">
                  <c:v>6.19</c:v>
                </c:pt>
                <c:pt idx="12">
                  <c:v>-4.47</c:v>
                </c:pt>
                <c:pt idx="13">
                  <c:v>3.23</c:v>
                </c:pt>
                <c:pt idx="14">
                  <c:v>-3.03</c:v>
                </c:pt>
                <c:pt idx="15">
                  <c:v>-2.08</c:v>
                </c:pt>
                <c:pt idx="16">
                  <c:v>-0.65999999999999903</c:v>
                </c:pt>
                <c:pt idx="17">
                  <c:v>-1.43</c:v>
                </c:pt>
                <c:pt idx="18">
                  <c:v>4.96</c:v>
                </c:pt>
                <c:pt idx="19">
                  <c:v>-1.06</c:v>
                </c:pt>
                <c:pt idx="20">
                  <c:v>2.2999999999999989</c:v>
                </c:pt>
                <c:pt idx="21">
                  <c:v>6.16</c:v>
                </c:pt>
                <c:pt idx="22">
                  <c:v>4.22</c:v>
                </c:pt>
                <c:pt idx="23">
                  <c:v>3.37</c:v>
                </c:pt>
                <c:pt idx="24">
                  <c:v>1.91</c:v>
                </c:pt>
                <c:pt idx="25">
                  <c:v>0.6</c:v>
                </c:pt>
                <c:pt idx="26">
                  <c:v>-0.14000000000000001</c:v>
                </c:pt>
                <c:pt idx="27">
                  <c:v>3.14</c:v>
                </c:pt>
                <c:pt idx="28">
                  <c:v>2.92</c:v>
                </c:pt>
                <c:pt idx="29">
                  <c:v>0.75</c:v>
                </c:pt>
                <c:pt idx="30">
                  <c:v>9.65</c:v>
                </c:pt>
                <c:pt idx="31">
                  <c:v>0.65200000000000002</c:v>
                </c:pt>
                <c:pt idx="32">
                  <c:v>7.65</c:v>
                </c:pt>
                <c:pt idx="33">
                  <c:v>11.18</c:v>
                </c:pt>
                <c:pt idx="34">
                  <c:v>14.19</c:v>
                </c:pt>
                <c:pt idx="35">
                  <c:v>9.65</c:v>
                </c:pt>
                <c:pt idx="36">
                  <c:v>-0.219999999999999</c:v>
                </c:pt>
                <c:pt idx="37">
                  <c:v>0.35</c:v>
                </c:pt>
                <c:pt idx="38">
                  <c:v>0.73</c:v>
                </c:pt>
                <c:pt idx="39">
                  <c:v>0.25</c:v>
                </c:pt>
                <c:pt idx="40">
                  <c:v>-0.13</c:v>
                </c:pt>
                <c:pt idx="41">
                  <c:v>2.42</c:v>
                </c:pt>
                <c:pt idx="42">
                  <c:v>-3.21</c:v>
                </c:pt>
                <c:pt idx="43">
                  <c:v>-0.4</c:v>
                </c:pt>
                <c:pt idx="44">
                  <c:v>0.31</c:v>
                </c:pt>
                <c:pt idx="45">
                  <c:v>0.12</c:v>
                </c:pt>
                <c:pt idx="46">
                  <c:v>0.69</c:v>
                </c:pt>
                <c:pt idx="47">
                  <c:v>0.5</c:v>
                </c:pt>
                <c:pt idx="48">
                  <c:v>4.82</c:v>
                </c:pt>
                <c:pt idx="49">
                  <c:v>7.01</c:v>
                </c:pt>
                <c:pt idx="50">
                  <c:v>6.14</c:v>
                </c:pt>
                <c:pt idx="51">
                  <c:v>14.49</c:v>
                </c:pt>
                <c:pt idx="52">
                  <c:v>16.850000000000001</c:v>
                </c:pt>
                <c:pt idx="53">
                  <c:v>10.74</c:v>
                </c:pt>
                <c:pt idx="54">
                  <c:v>5.69</c:v>
                </c:pt>
                <c:pt idx="55">
                  <c:v>10.16</c:v>
                </c:pt>
                <c:pt idx="56">
                  <c:v>6.46</c:v>
                </c:pt>
                <c:pt idx="57">
                  <c:v>17.57</c:v>
                </c:pt>
                <c:pt idx="58">
                  <c:v>26.8</c:v>
                </c:pt>
                <c:pt idx="59">
                  <c:v>13.49</c:v>
                </c:pt>
                <c:pt idx="60">
                  <c:v>6.85</c:v>
                </c:pt>
                <c:pt idx="61">
                  <c:v>7.73</c:v>
                </c:pt>
                <c:pt idx="62">
                  <c:v>8.2799999999999994</c:v>
                </c:pt>
                <c:pt idx="63">
                  <c:v>13.72</c:v>
                </c:pt>
                <c:pt idx="64">
                  <c:v>19.98</c:v>
                </c:pt>
                <c:pt idx="65">
                  <c:v>16.55</c:v>
                </c:pt>
              </c:numCache>
            </c:numRef>
          </c:xVal>
          <c:yVal>
            <c:numRef>
              <c:f>Sheet3!$L$3:$L$68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CE-844E-8122-2EFB4387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12991"/>
        <c:axId val="768053087"/>
      </c:scatterChart>
      <c:valAx>
        <c:axId val="7680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3087"/>
        <c:crosses val="autoZero"/>
        <c:crossBetween val="midCat"/>
      </c:valAx>
      <c:valAx>
        <c:axId val="7680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12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5699912510936E-2"/>
          <c:y val="0.19486111111111112"/>
          <c:w val="0.878090332458442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Sheet3!$N$2</c:f>
              <c:strCache>
                <c:ptCount val="1"/>
                <c:pt idx="0">
                  <c:v>NKG2A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Sheet3!$E$3:$E$68</c:f>
              <c:numCache>
                <c:formatCode>0.00</c:formatCode>
                <c:ptCount val="66"/>
                <c:pt idx="0">
                  <c:v>-3.9</c:v>
                </c:pt>
                <c:pt idx="1">
                  <c:v>3.92</c:v>
                </c:pt>
                <c:pt idx="2">
                  <c:v>2.6</c:v>
                </c:pt>
                <c:pt idx="3">
                  <c:v>-2.8</c:v>
                </c:pt>
                <c:pt idx="4">
                  <c:v>-2.2999999999999998</c:v>
                </c:pt>
                <c:pt idx="5">
                  <c:v>4</c:v>
                </c:pt>
                <c:pt idx="6">
                  <c:v>0</c:v>
                </c:pt>
                <c:pt idx="7">
                  <c:v>9.68</c:v>
                </c:pt>
                <c:pt idx="8">
                  <c:v>1.72</c:v>
                </c:pt>
                <c:pt idx="9">
                  <c:v>7.51</c:v>
                </c:pt>
                <c:pt idx="10">
                  <c:v>6.3</c:v>
                </c:pt>
                <c:pt idx="11">
                  <c:v>6.19</c:v>
                </c:pt>
                <c:pt idx="12">
                  <c:v>-4.47</c:v>
                </c:pt>
                <c:pt idx="13">
                  <c:v>3.23</c:v>
                </c:pt>
                <c:pt idx="14">
                  <c:v>-3.03</c:v>
                </c:pt>
                <c:pt idx="15">
                  <c:v>-2.08</c:v>
                </c:pt>
                <c:pt idx="16">
                  <c:v>-0.65999999999999903</c:v>
                </c:pt>
                <c:pt idx="17">
                  <c:v>-1.43</c:v>
                </c:pt>
                <c:pt idx="18">
                  <c:v>4.96</c:v>
                </c:pt>
                <c:pt idx="19">
                  <c:v>-1.06</c:v>
                </c:pt>
                <c:pt idx="20">
                  <c:v>2.2999999999999989</c:v>
                </c:pt>
                <c:pt idx="21">
                  <c:v>6.16</c:v>
                </c:pt>
                <c:pt idx="22">
                  <c:v>4.22</c:v>
                </c:pt>
                <c:pt idx="23">
                  <c:v>3.37</c:v>
                </c:pt>
                <c:pt idx="24">
                  <c:v>1.91</c:v>
                </c:pt>
                <c:pt idx="25">
                  <c:v>0.6</c:v>
                </c:pt>
                <c:pt idx="26">
                  <c:v>-0.14000000000000001</c:v>
                </c:pt>
                <c:pt idx="27">
                  <c:v>3.14</c:v>
                </c:pt>
                <c:pt idx="28">
                  <c:v>2.92</c:v>
                </c:pt>
                <c:pt idx="29">
                  <c:v>0.75</c:v>
                </c:pt>
                <c:pt idx="30">
                  <c:v>9.65</c:v>
                </c:pt>
                <c:pt idx="31">
                  <c:v>0.65200000000000002</c:v>
                </c:pt>
                <c:pt idx="32">
                  <c:v>7.65</c:v>
                </c:pt>
                <c:pt idx="33">
                  <c:v>11.18</c:v>
                </c:pt>
                <c:pt idx="34">
                  <c:v>14.19</c:v>
                </c:pt>
                <c:pt idx="35">
                  <c:v>9.65</c:v>
                </c:pt>
                <c:pt idx="36">
                  <c:v>-0.219999999999999</c:v>
                </c:pt>
                <c:pt idx="37">
                  <c:v>0.35</c:v>
                </c:pt>
                <c:pt idx="38">
                  <c:v>0.73</c:v>
                </c:pt>
                <c:pt idx="39">
                  <c:v>0.25</c:v>
                </c:pt>
                <c:pt idx="40">
                  <c:v>-0.13</c:v>
                </c:pt>
                <c:pt idx="41">
                  <c:v>2.42</c:v>
                </c:pt>
                <c:pt idx="42">
                  <c:v>-3.21</c:v>
                </c:pt>
                <c:pt idx="43">
                  <c:v>-0.4</c:v>
                </c:pt>
                <c:pt idx="44">
                  <c:v>0.31</c:v>
                </c:pt>
                <c:pt idx="45">
                  <c:v>0.12</c:v>
                </c:pt>
                <c:pt idx="46">
                  <c:v>0.69</c:v>
                </c:pt>
                <c:pt idx="47">
                  <c:v>0.5</c:v>
                </c:pt>
                <c:pt idx="48">
                  <c:v>4.82</c:v>
                </c:pt>
                <c:pt idx="49">
                  <c:v>7.01</c:v>
                </c:pt>
                <c:pt idx="50">
                  <c:v>6.14</c:v>
                </c:pt>
                <c:pt idx="51">
                  <c:v>14.49</c:v>
                </c:pt>
                <c:pt idx="52">
                  <c:v>16.850000000000001</c:v>
                </c:pt>
                <c:pt idx="53">
                  <c:v>10.74</c:v>
                </c:pt>
                <c:pt idx="54">
                  <c:v>5.69</c:v>
                </c:pt>
                <c:pt idx="55">
                  <c:v>10.16</c:v>
                </c:pt>
                <c:pt idx="56">
                  <c:v>6.46</c:v>
                </c:pt>
                <c:pt idx="57">
                  <c:v>17.57</c:v>
                </c:pt>
                <c:pt idx="58">
                  <c:v>26.8</c:v>
                </c:pt>
                <c:pt idx="59">
                  <c:v>13.49</c:v>
                </c:pt>
                <c:pt idx="60">
                  <c:v>6.85</c:v>
                </c:pt>
                <c:pt idx="61">
                  <c:v>7.73</c:v>
                </c:pt>
                <c:pt idx="62">
                  <c:v>8.2799999999999994</c:v>
                </c:pt>
                <c:pt idx="63">
                  <c:v>13.72</c:v>
                </c:pt>
                <c:pt idx="64">
                  <c:v>19.98</c:v>
                </c:pt>
                <c:pt idx="65">
                  <c:v>16.55</c:v>
                </c:pt>
              </c:numCache>
            </c:numRef>
          </c:xVal>
          <c:yVal>
            <c:numRef>
              <c:f>Sheet3!$N$3:$N$68</c:f>
              <c:numCache>
                <c:formatCode>General</c:formatCode>
                <c:ptCount val="66"/>
                <c:pt idx="0">
                  <c:v>14772</c:v>
                </c:pt>
                <c:pt idx="1">
                  <c:v>14611</c:v>
                </c:pt>
                <c:pt idx="2">
                  <c:v>16932</c:v>
                </c:pt>
                <c:pt idx="3">
                  <c:v>14624</c:v>
                </c:pt>
                <c:pt idx="4">
                  <c:v>15324</c:v>
                </c:pt>
                <c:pt idx="5">
                  <c:v>14634</c:v>
                </c:pt>
                <c:pt idx="6">
                  <c:v>10023</c:v>
                </c:pt>
                <c:pt idx="7">
                  <c:v>9332</c:v>
                </c:pt>
                <c:pt idx="8">
                  <c:v>10611</c:v>
                </c:pt>
                <c:pt idx="9">
                  <c:v>9534</c:v>
                </c:pt>
                <c:pt idx="10">
                  <c:v>10631</c:v>
                </c:pt>
                <c:pt idx="11">
                  <c:v>12247</c:v>
                </c:pt>
                <c:pt idx="12">
                  <c:v>5396</c:v>
                </c:pt>
                <c:pt idx="13">
                  <c:v>3583</c:v>
                </c:pt>
                <c:pt idx="14">
                  <c:v>3781</c:v>
                </c:pt>
                <c:pt idx="15">
                  <c:v>5550</c:v>
                </c:pt>
                <c:pt idx="16">
                  <c:v>5486</c:v>
                </c:pt>
                <c:pt idx="17">
                  <c:v>6108</c:v>
                </c:pt>
                <c:pt idx="18">
                  <c:v>4919</c:v>
                </c:pt>
                <c:pt idx="19">
                  <c:v>4103</c:v>
                </c:pt>
                <c:pt idx="20">
                  <c:v>6263</c:v>
                </c:pt>
                <c:pt idx="21">
                  <c:v>5164</c:v>
                </c:pt>
                <c:pt idx="22">
                  <c:v>5022</c:v>
                </c:pt>
                <c:pt idx="23">
                  <c:v>5525</c:v>
                </c:pt>
                <c:pt idx="24">
                  <c:v>16130</c:v>
                </c:pt>
                <c:pt idx="25">
                  <c:v>11312</c:v>
                </c:pt>
                <c:pt idx="26">
                  <c:v>13713</c:v>
                </c:pt>
                <c:pt idx="27">
                  <c:v>17051</c:v>
                </c:pt>
                <c:pt idx="28">
                  <c:v>13438</c:v>
                </c:pt>
                <c:pt idx="29">
                  <c:v>14834</c:v>
                </c:pt>
                <c:pt idx="30">
                  <c:v>14041</c:v>
                </c:pt>
                <c:pt idx="31">
                  <c:v>12171</c:v>
                </c:pt>
                <c:pt idx="32">
                  <c:v>13241</c:v>
                </c:pt>
                <c:pt idx="33">
                  <c:v>13275</c:v>
                </c:pt>
                <c:pt idx="34">
                  <c:v>14007</c:v>
                </c:pt>
                <c:pt idx="35">
                  <c:v>15075</c:v>
                </c:pt>
                <c:pt idx="36">
                  <c:v>13293</c:v>
                </c:pt>
                <c:pt idx="37">
                  <c:v>13916</c:v>
                </c:pt>
                <c:pt idx="38">
                  <c:v>14225</c:v>
                </c:pt>
                <c:pt idx="39">
                  <c:v>13241</c:v>
                </c:pt>
                <c:pt idx="40">
                  <c:v>14923</c:v>
                </c:pt>
                <c:pt idx="41">
                  <c:v>19359</c:v>
                </c:pt>
                <c:pt idx="42">
                  <c:v>16452</c:v>
                </c:pt>
                <c:pt idx="43">
                  <c:v>15622</c:v>
                </c:pt>
                <c:pt idx="44">
                  <c:v>16062</c:v>
                </c:pt>
                <c:pt idx="45">
                  <c:v>15427</c:v>
                </c:pt>
                <c:pt idx="46">
                  <c:v>17276</c:v>
                </c:pt>
                <c:pt idx="47">
                  <c:v>18107</c:v>
                </c:pt>
                <c:pt idx="48">
                  <c:v>3767</c:v>
                </c:pt>
                <c:pt idx="49">
                  <c:v>3662</c:v>
                </c:pt>
                <c:pt idx="50">
                  <c:v>3050</c:v>
                </c:pt>
                <c:pt idx="51">
                  <c:v>3813</c:v>
                </c:pt>
                <c:pt idx="52">
                  <c:v>3638</c:v>
                </c:pt>
                <c:pt idx="53">
                  <c:v>3776</c:v>
                </c:pt>
                <c:pt idx="54">
                  <c:v>2888</c:v>
                </c:pt>
                <c:pt idx="55">
                  <c:v>2962</c:v>
                </c:pt>
                <c:pt idx="56">
                  <c:v>2896</c:v>
                </c:pt>
                <c:pt idx="57">
                  <c:v>3158</c:v>
                </c:pt>
                <c:pt idx="58">
                  <c:v>3479</c:v>
                </c:pt>
                <c:pt idx="59">
                  <c:v>3759</c:v>
                </c:pt>
                <c:pt idx="60">
                  <c:v>2764</c:v>
                </c:pt>
                <c:pt idx="61">
                  <c:v>3750</c:v>
                </c:pt>
                <c:pt idx="62">
                  <c:v>3073</c:v>
                </c:pt>
                <c:pt idx="63">
                  <c:v>3498</c:v>
                </c:pt>
                <c:pt idx="64">
                  <c:v>3303</c:v>
                </c:pt>
                <c:pt idx="65">
                  <c:v>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0943-8231-13CDB1E3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50639"/>
        <c:axId val="711490095"/>
      </c:scatterChart>
      <c:valAx>
        <c:axId val="711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90095"/>
        <c:crosses val="autoZero"/>
        <c:crossBetween val="midCat"/>
      </c:valAx>
      <c:valAx>
        <c:axId val="711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Sheet3!$I$2</c:f>
              <c:strCache>
                <c:ptCount val="1"/>
                <c:pt idx="0">
                  <c:v>NKp44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Sheet3!$G$3:$G$68</c:f>
              <c:strCache>
                <c:ptCount val="66"/>
                <c:pt idx="0">
                  <c:v>47.20</c:v>
                </c:pt>
                <c:pt idx="1">
                  <c:v>49.32</c:v>
                </c:pt>
                <c:pt idx="2">
                  <c:v>56.60</c:v>
                </c:pt>
                <c:pt idx="3">
                  <c:v>61.10</c:v>
                </c:pt>
                <c:pt idx="4">
                  <c:v>52.60</c:v>
                </c:pt>
                <c:pt idx="5">
                  <c:v>60.60</c:v>
                </c:pt>
                <c:pt idx="6">
                  <c:v>45.20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65.30</c:v>
                </c:pt>
                <c:pt idx="11">
                  <c:v>53.59</c:v>
                </c:pt>
                <c:pt idx="12">
                  <c:v>65.50</c:v>
                </c:pt>
                <c:pt idx="13">
                  <c:v>52.34</c:v>
                </c:pt>
                <c:pt idx="14">
                  <c:v>34.20</c:v>
                </c:pt>
                <c:pt idx="15">
                  <c:v>61.15</c:v>
                </c:pt>
                <c:pt idx="16">
                  <c:v>64.50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67.71</c:v>
                </c:pt>
                <c:pt idx="23">
                  <c:v>65.42</c:v>
                </c:pt>
                <c:pt idx="24">
                  <c:v>71.60</c:v>
                </c:pt>
                <c:pt idx="25">
                  <c:v>32.62</c:v>
                </c:pt>
                <c:pt idx="26">
                  <c:v>49.38</c:v>
                </c:pt>
                <c:pt idx="27">
                  <c:v>76.79</c:v>
                </c:pt>
                <c:pt idx="28">
                  <c:v>71.91</c:v>
                </c:pt>
                <c:pt idx="29">
                  <c:v>65.26</c:v>
                </c:pt>
                <c:pt idx="30">
                  <c:v>74.15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72.49</c:v>
                </c:pt>
                <c:pt idx="35">
                  <c:v>74.55</c:v>
                </c:pt>
                <c:pt idx="36">
                  <c:v>40.90</c:v>
                </c:pt>
                <c:pt idx="37">
                  <c:v>13.20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29.30</c:v>
                </c:pt>
                <c:pt idx="44">
                  <c:v>32.10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  <c:pt idx="48">
                  <c:v>NAN</c:v>
                </c:pt>
                <c:pt idx="49">
                  <c:v>NAN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NAN</c:v>
                </c:pt>
              </c:strCache>
            </c:strRef>
          </c:xVal>
          <c:yVal>
            <c:numRef>
              <c:f>Sheet3!$I$3:$I$68</c:f>
              <c:numCache>
                <c:formatCode>General</c:formatCode>
                <c:ptCount val="66"/>
                <c:pt idx="0">
                  <c:v>6014</c:v>
                </c:pt>
                <c:pt idx="1">
                  <c:v>3176</c:v>
                </c:pt>
                <c:pt idx="2">
                  <c:v>2359</c:v>
                </c:pt>
                <c:pt idx="3">
                  <c:v>4536</c:v>
                </c:pt>
                <c:pt idx="4">
                  <c:v>5384</c:v>
                </c:pt>
                <c:pt idx="5">
                  <c:v>4610</c:v>
                </c:pt>
                <c:pt idx="6">
                  <c:v>6340</c:v>
                </c:pt>
                <c:pt idx="7">
                  <c:v>3208</c:v>
                </c:pt>
                <c:pt idx="8">
                  <c:v>2366</c:v>
                </c:pt>
                <c:pt idx="9">
                  <c:v>4994</c:v>
                </c:pt>
                <c:pt idx="10">
                  <c:v>5753</c:v>
                </c:pt>
                <c:pt idx="11">
                  <c:v>5534</c:v>
                </c:pt>
                <c:pt idx="12">
                  <c:v>9942</c:v>
                </c:pt>
                <c:pt idx="13">
                  <c:v>4645</c:v>
                </c:pt>
                <c:pt idx="14">
                  <c:v>3772</c:v>
                </c:pt>
                <c:pt idx="15">
                  <c:v>5918</c:v>
                </c:pt>
                <c:pt idx="16">
                  <c:v>8537</c:v>
                </c:pt>
                <c:pt idx="17">
                  <c:v>6124</c:v>
                </c:pt>
                <c:pt idx="18">
                  <c:v>9628</c:v>
                </c:pt>
                <c:pt idx="19">
                  <c:v>2777</c:v>
                </c:pt>
                <c:pt idx="20">
                  <c:v>1816</c:v>
                </c:pt>
                <c:pt idx="21">
                  <c:v>6744</c:v>
                </c:pt>
                <c:pt idx="22">
                  <c:v>9321</c:v>
                </c:pt>
                <c:pt idx="23">
                  <c:v>7419</c:v>
                </c:pt>
                <c:pt idx="24">
                  <c:v>5371</c:v>
                </c:pt>
                <c:pt idx="25">
                  <c:v>2816</c:v>
                </c:pt>
                <c:pt idx="26">
                  <c:v>2311</c:v>
                </c:pt>
                <c:pt idx="27">
                  <c:v>3866</c:v>
                </c:pt>
                <c:pt idx="28">
                  <c:v>4814</c:v>
                </c:pt>
                <c:pt idx="29">
                  <c:v>3808</c:v>
                </c:pt>
                <c:pt idx="30">
                  <c:v>5911</c:v>
                </c:pt>
                <c:pt idx="31">
                  <c:v>1788</c:v>
                </c:pt>
                <c:pt idx="32">
                  <c:v>1838</c:v>
                </c:pt>
                <c:pt idx="33">
                  <c:v>3751</c:v>
                </c:pt>
                <c:pt idx="34">
                  <c:v>5227</c:v>
                </c:pt>
                <c:pt idx="35">
                  <c:v>4604</c:v>
                </c:pt>
                <c:pt idx="36">
                  <c:v>4539</c:v>
                </c:pt>
                <c:pt idx="37">
                  <c:v>2192</c:v>
                </c:pt>
                <c:pt idx="38">
                  <c:v>1568</c:v>
                </c:pt>
                <c:pt idx="39">
                  <c:v>3195</c:v>
                </c:pt>
                <c:pt idx="40">
                  <c:v>4220</c:v>
                </c:pt>
                <c:pt idx="41">
                  <c:v>3681</c:v>
                </c:pt>
                <c:pt idx="42">
                  <c:v>5914</c:v>
                </c:pt>
                <c:pt idx="43">
                  <c:v>2146</c:v>
                </c:pt>
                <c:pt idx="44">
                  <c:v>2019</c:v>
                </c:pt>
                <c:pt idx="45">
                  <c:v>3945</c:v>
                </c:pt>
                <c:pt idx="46">
                  <c:v>5471</c:v>
                </c:pt>
                <c:pt idx="47">
                  <c:v>4576</c:v>
                </c:pt>
                <c:pt idx="48">
                  <c:v>401</c:v>
                </c:pt>
                <c:pt idx="49">
                  <c:v>355</c:v>
                </c:pt>
                <c:pt idx="50">
                  <c:v>412</c:v>
                </c:pt>
                <c:pt idx="51">
                  <c:v>289</c:v>
                </c:pt>
                <c:pt idx="52">
                  <c:v>327</c:v>
                </c:pt>
                <c:pt idx="53">
                  <c:v>284</c:v>
                </c:pt>
                <c:pt idx="54">
                  <c:v>634</c:v>
                </c:pt>
                <c:pt idx="55">
                  <c:v>694</c:v>
                </c:pt>
                <c:pt idx="56">
                  <c:v>398</c:v>
                </c:pt>
                <c:pt idx="57">
                  <c:v>299</c:v>
                </c:pt>
                <c:pt idx="58">
                  <c:v>304</c:v>
                </c:pt>
                <c:pt idx="59">
                  <c:v>281</c:v>
                </c:pt>
                <c:pt idx="60">
                  <c:v>1659</c:v>
                </c:pt>
                <c:pt idx="61">
                  <c:v>392</c:v>
                </c:pt>
                <c:pt idx="62">
                  <c:v>353</c:v>
                </c:pt>
                <c:pt idx="63">
                  <c:v>279</c:v>
                </c:pt>
                <c:pt idx="64">
                  <c:v>240</c:v>
                </c:pt>
                <c:pt idx="65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B-894A-A125-97E53693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3823"/>
        <c:axId val="767140959"/>
      </c:scatterChart>
      <c:valAx>
        <c:axId val="7671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0959"/>
        <c:crosses val="autoZero"/>
        <c:crossBetween val="midCat"/>
      </c:valAx>
      <c:valAx>
        <c:axId val="767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Sheet3!$M$1:$M$2</c:f>
              <c:strCache>
                <c:ptCount val="2"/>
                <c:pt idx="0">
                  <c:v>      </c:v>
                </c:pt>
                <c:pt idx="1">
                  <c:v>NKG2C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Sheet3!$G$3:$G$68</c:f>
              <c:strCache>
                <c:ptCount val="66"/>
                <c:pt idx="0">
                  <c:v>47.20</c:v>
                </c:pt>
                <c:pt idx="1">
                  <c:v>49.32</c:v>
                </c:pt>
                <c:pt idx="2">
                  <c:v>56.60</c:v>
                </c:pt>
                <c:pt idx="3">
                  <c:v>61.10</c:v>
                </c:pt>
                <c:pt idx="4">
                  <c:v>52.60</c:v>
                </c:pt>
                <c:pt idx="5">
                  <c:v>60.60</c:v>
                </c:pt>
                <c:pt idx="6">
                  <c:v>45.20</c:v>
                </c:pt>
                <c:pt idx="7">
                  <c:v>65.38</c:v>
                </c:pt>
                <c:pt idx="8">
                  <c:v>62.92</c:v>
                </c:pt>
                <c:pt idx="9">
                  <c:v>59.61</c:v>
                </c:pt>
                <c:pt idx="10">
                  <c:v>65.30</c:v>
                </c:pt>
                <c:pt idx="11">
                  <c:v>53.59</c:v>
                </c:pt>
                <c:pt idx="12">
                  <c:v>65.50</c:v>
                </c:pt>
                <c:pt idx="13">
                  <c:v>52.34</c:v>
                </c:pt>
                <c:pt idx="14">
                  <c:v>34.20</c:v>
                </c:pt>
                <c:pt idx="15">
                  <c:v>61.15</c:v>
                </c:pt>
                <c:pt idx="16">
                  <c:v>64.50</c:v>
                </c:pt>
                <c:pt idx="17">
                  <c:v>55.66</c:v>
                </c:pt>
                <c:pt idx="18">
                  <c:v>71.66</c:v>
                </c:pt>
                <c:pt idx="19">
                  <c:v>13.49</c:v>
                </c:pt>
                <c:pt idx="20">
                  <c:v>40.97</c:v>
                </c:pt>
                <c:pt idx="21">
                  <c:v>67.31</c:v>
                </c:pt>
                <c:pt idx="22">
                  <c:v>67.71</c:v>
                </c:pt>
                <c:pt idx="23">
                  <c:v>65.42</c:v>
                </c:pt>
                <c:pt idx="24">
                  <c:v>71.60</c:v>
                </c:pt>
                <c:pt idx="25">
                  <c:v>32.62</c:v>
                </c:pt>
                <c:pt idx="26">
                  <c:v>49.38</c:v>
                </c:pt>
                <c:pt idx="27">
                  <c:v>76.79</c:v>
                </c:pt>
                <c:pt idx="28">
                  <c:v>71.91</c:v>
                </c:pt>
                <c:pt idx="29">
                  <c:v>65.26</c:v>
                </c:pt>
                <c:pt idx="30">
                  <c:v>74.15</c:v>
                </c:pt>
                <c:pt idx="31">
                  <c:v>37.14</c:v>
                </c:pt>
                <c:pt idx="32">
                  <c:v>75.45</c:v>
                </c:pt>
                <c:pt idx="33">
                  <c:v>82.28</c:v>
                </c:pt>
                <c:pt idx="34">
                  <c:v>72.49</c:v>
                </c:pt>
                <c:pt idx="35">
                  <c:v>74.55</c:v>
                </c:pt>
                <c:pt idx="36">
                  <c:v>40.90</c:v>
                </c:pt>
                <c:pt idx="37">
                  <c:v>13.20</c:v>
                </c:pt>
                <c:pt idx="38">
                  <c:v>21.49</c:v>
                </c:pt>
                <c:pt idx="39">
                  <c:v>24.54</c:v>
                </c:pt>
                <c:pt idx="40">
                  <c:v>25.15</c:v>
                </c:pt>
                <c:pt idx="41">
                  <c:v>24.13</c:v>
                </c:pt>
                <c:pt idx="42">
                  <c:v>32.64</c:v>
                </c:pt>
                <c:pt idx="43">
                  <c:v>29.30</c:v>
                </c:pt>
                <c:pt idx="44">
                  <c:v>32.10</c:v>
                </c:pt>
                <c:pt idx="45">
                  <c:v>40.39</c:v>
                </c:pt>
                <c:pt idx="46">
                  <c:v>53.63</c:v>
                </c:pt>
                <c:pt idx="47">
                  <c:v>37.78</c:v>
                </c:pt>
                <c:pt idx="48">
                  <c:v>NAN</c:v>
                </c:pt>
                <c:pt idx="49">
                  <c:v>NAN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NAN</c:v>
                </c:pt>
              </c:strCache>
            </c:strRef>
          </c:xVal>
          <c:yVal>
            <c:numRef>
              <c:f>Sheet3!$M$3:$M$68</c:f>
              <c:numCache>
                <c:formatCode>General</c:formatCode>
                <c:ptCount val="66"/>
                <c:pt idx="0">
                  <c:v>2760</c:v>
                </c:pt>
                <c:pt idx="1">
                  <c:v>2689</c:v>
                </c:pt>
                <c:pt idx="2">
                  <c:v>2949</c:v>
                </c:pt>
                <c:pt idx="3">
                  <c:v>2197</c:v>
                </c:pt>
                <c:pt idx="4">
                  <c:v>2236</c:v>
                </c:pt>
                <c:pt idx="5">
                  <c:v>1783</c:v>
                </c:pt>
                <c:pt idx="6">
                  <c:v>1909</c:v>
                </c:pt>
                <c:pt idx="7">
                  <c:v>2218</c:v>
                </c:pt>
                <c:pt idx="8">
                  <c:v>2287</c:v>
                </c:pt>
                <c:pt idx="9">
                  <c:v>2247</c:v>
                </c:pt>
                <c:pt idx="10">
                  <c:v>2486</c:v>
                </c:pt>
                <c:pt idx="11">
                  <c:v>3152</c:v>
                </c:pt>
                <c:pt idx="12">
                  <c:v>1339</c:v>
                </c:pt>
                <c:pt idx="13">
                  <c:v>1389</c:v>
                </c:pt>
                <c:pt idx="14">
                  <c:v>1623</c:v>
                </c:pt>
                <c:pt idx="15">
                  <c:v>1392</c:v>
                </c:pt>
                <c:pt idx="16">
                  <c:v>1430</c:v>
                </c:pt>
                <c:pt idx="17">
                  <c:v>1398</c:v>
                </c:pt>
                <c:pt idx="18">
                  <c:v>1563</c:v>
                </c:pt>
                <c:pt idx="19">
                  <c:v>1886</c:v>
                </c:pt>
                <c:pt idx="20">
                  <c:v>1893</c:v>
                </c:pt>
                <c:pt idx="21">
                  <c:v>1609</c:v>
                </c:pt>
                <c:pt idx="22">
                  <c:v>1478</c:v>
                </c:pt>
                <c:pt idx="23">
                  <c:v>1611</c:v>
                </c:pt>
                <c:pt idx="24">
                  <c:v>1489</c:v>
                </c:pt>
                <c:pt idx="25">
                  <c:v>1750</c:v>
                </c:pt>
                <c:pt idx="26">
                  <c:v>1663</c:v>
                </c:pt>
                <c:pt idx="27">
                  <c:v>1537</c:v>
                </c:pt>
                <c:pt idx="28">
                  <c:v>1486</c:v>
                </c:pt>
                <c:pt idx="29">
                  <c:v>1440</c:v>
                </c:pt>
                <c:pt idx="30">
                  <c:v>1539</c:v>
                </c:pt>
                <c:pt idx="31">
                  <c:v>1866</c:v>
                </c:pt>
                <c:pt idx="32">
                  <c:v>1753</c:v>
                </c:pt>
                <c:pt idx="33">
                  <c:v>1482</c:v>
                </c:pt>
                <c:pt idx="34">
                  <c:v>1520</c:v>
                </c:pt>
                <c:pt idx="35">
                  <c:v>1520</c:v>
                </c:pt>
                <c:pt idx="36">
                  <c:v>1649</c:v>
                </c:pt>
                <c:pt idx="37">
                  <c:v>2224</c:v>
                </c:pt>
                <c:pt idx="38">
                  <c:v>2132</c:v>
                </c:pt>
                <c:pt idx="39">
                  <c:v>1796</c:v>
                </c:pt>
                <c:pt idx="40">
                  <c:v>2122</c:v>
                </c:pt>
                <c:pt idx="41">
                  <c:v>2074</c:v>
                </c:pt>
                <c:pt idx="42">
                  <c:v>2286</c:v>
                </c:pt>
                <c:pt idx="43">
                  <c:v>2550</c:v>
                </c:pt>
                <c:pt idx="44">
                  <c:v>2445</c:v>
                </c:pt>
                <c:pt idx="45">
                  <c:v>2247</c:v>
                </c:pt>
                <c:pt idx="46">
                  <c:v>2455</c:v>
                </c:pt>
                <c:pt idx="47">
                  <c:v>2412</c:v>
                </c:pt>
                <c:pt idx="48">
                  <c:v>1253</c:v>
                </c:pt>
                <c:pt idx="49">
                  <c:v>974</c:v>
                </c:pt>
                <c:pt idx="50">
                  <c:v>1022</c:v>
                </c:pt>
                <c:pt idx="51">
                  <c:v>1439</c:v>
                </c:pt>
                <c:pt idx="52">
                  <c:v>1736</c:v>
                </c:pt>
                <c:pt idx="53">
                  <c:v>1824</c:v>
                </c:pt>
                <c:pt idx="54">
                  <c:v>824</c:v>
                </c:pt>
                <c:pt idx="55">
                  <c:v>1483</c:v>
                </c:pt>
                <c:pt idx="56">
                  <c:v>918</c:v>
                </c:pt>
                <c:pt idx="57">
                  <c:v>947</c:v>
                </c:pt>
                <c:pt idx="58">
                  <c:v>907</c:v>
                </c:pt>
                <c:pt idx="59">
                  <c:v>1064</c:v>
                </c:pt>
                <c:pt idx="60">
                  <c:v>2104</c:v>
                </c:pt>
                <c:pt idx="61">
                  <c:v>1362</c:v>
                </c:pt>
                <c:pt idx="62">
                  <c:v>1706</c:v>
                </c:pt>
                <c:pt idx="63">
                  <c:v>1087</c:v>
                </c:pt>
                <c:pt idx="64">
                  <c:v>1239</c:v>
                </c:pt>
                <c:pt idx="65">
                  <c:v>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4-3846-93D5-B7182C72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33535"/>
        <c:axId val="766990143"/>
      </c:scatterChart>
      <c:valAx>
        <c:axId val="7672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90143"/>
        <c:crosses val="autoZero"/>
        <c:crossBetween val="midCat"/>
      </c:valAx>
      <c:valAx>
        <c:axId val="7669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Sheet3!$G$1:$G$68</c:f>
              <c:strCache>
                <c:ptCount val="68"/>
                <c:pt idx="0">
                  <c:v>                 </c:v>
                </c:pt>
                <c:pt idx="1">
                  <c:v>Huh-D10</c:v>
                </c:pt>
                <c:pt idx="2">
                  <c:v>47.20</c:v>
                </c:pt>
                <c:pt idx="3">
                  <c:v>49.32</c:v>
                </c:pt>
                <c:pt idx="4">
                  <c:v>56.60</c:v>
                </c:pt>
                <c:pt idx="5">
                  <c:v>61.10</c:v>
                </c:pt>
                <c:pt idx="6">
                  <c:v>52.60</c:v>
                </c:pt>
                <c:pt idx="7">
                  <c:v>60.60</c:v>
                </c:pt>
                <c:pt idx="8">
                  <c:v>45.20</c:v>
                </c:pt>
                <c:pt idx="9">
                  <c:v>65.38</c:v>
                </c:pt>
                <c:pt idx="10">
                  <c:v>62.92</c:v>
                </c:pt>
                <c:pt idx="11">
                  <c:v>59.61</c:v>
                </c:pt>
                <c:pt idx="12">
                  <c:v>65.30</c:v>
                </c:pt>
                <c:pt idx="13">
                  <c:v>53.59</c:v>
                </c:pt>
                <c:pt idx="14">
                  <c:v>65.50</c:v>
                </c:pt>
                <c:pt idx="15">
                  <c:v>52.34</c:v>
                </c:pt>
                <c:pt idx="16">
                  <c:v>34.20</c:v>
                </c:pt>
                <c:pt idx="17">
                  <c:v>61.15</c:v>
                </c:pt>
                <c:pt idx="18">
                  <c:v>64.50</c:v>
                </c:pt>
                <c:pt idx="19">
                  <c:v>55.66</c:v>
                </c:pt>
                <c:pt idx="20">
                  <c:v>71.66</c:v>
                </c:pt>
                <c:pt idx="21">
                  <c:v>13.49</c:v>
                </c:pt>
                <c:pt idx="22">
                  <c:v>40.97</c:v>
                </c:pt>
                <c:pt idx="23">
                  <c:v>67.31</c:v>
                </c:pt>
                <c:pt idx="24">
                  <c:v>67.71</c:v>
                </c:pt>
                <c:pt idx="25">
                  <c:v>65.42</c:v>
                </c:pt>
                <c:pt idx="26">
                  <c:v>71.60</c:v>
                </c:pt>
                <c:pt idx="27">
                  <c:v>32.62</c:v>
                </c:pt>
                <c:pt idx="28">
                  <c:v>49.38</c:v>
                </c:pt>
                <c:pt idx="29">
                  <c:v>76.79</c:v>
                </c:pt>
                <c:pt idx="30">
                  <c:v>71.91</c:v>
                </c:pt>
                <c:pt idx="31">
                  <c:v>65.26</c:v>
                </c:pt>
                <c:pt idx="32">
                  <c:v>74.15</c:v>
                </c:pt>
                <c:pt idx="33">
                  <c:v>37.14</c:v>
                </c:pt>
                <c:pt idx="34">
                  <c:v>75.45</c:v>
                </c:pt>
                <c:pt idx="35">
                  <c:v>82.28</c:v>
                </c:pt>
                <c:pt idx="36">
                  <c:v>72.49</c:v>
                </c:pt>
                <c:pt idx="37">
                  <c:v>74.55</c:v>
                </c:pt>
                <c:pt idx="38">
                  <c:v>40.90</c:v>
                </c:pt>
                <c:pt idx="39">
                  <c:v>13.20</c:v>
                </c:pt>
                <c:pt idx="40">
                  <c:v>21.49</c:v>
                </c:pt>
                <c:pt idx="41">
                  <c:v>24.54</c:v>
                </c:pt>
                <c:pt idx="42">
                  <c:v>25.15</c:v>
                </c:pt>
                <c:pt idx="43">
                  <c:v>24.13</c:v>
                </c:pt>
                <c:pt idx="44">
                  <c:v>32.64</c:v>
                </c:pt>
                <c:pt idx="45">
                  <c:v>29.30</c:v>
                </c:pt>
                <c:pt idx="46">
                  <c:v>32.10</c:v>
                </c:pt>
                <c:pt idx="47">
                  <c:v>40.39</c:v>
                </c:pt>
                <c:pt idx="48">
                  <c:v>53.63</c:v>
                </c:pt>
                <c:pt idx="49">
                  <c:v>37.78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NAN</c:v>
                </c:pt>
                <c:pt idx="66">
                  <c:v>NAN</c:v>
                </c:pt>
                <c:pt idx="67">
                  <c:v>NAN</c:v>
                </c:pt>
              </c:strCache>
            </c:strRef>
          </c:xVal>
          <c:yVal>
            <c:numRef>
              <c:f>Sheet3!$H$1:$H$68</c:f>
              <c:numCache>
                <c:formatCode>General</c:formatCode>
                <c:ptCount val="68"/>
                <c:pt idx="1">
                  <c:v>0</c:v>
                </c:pt>
                <c:pt idx="2">
                  <c:v>10081</c:v>
                </c:pt>
                <c:pt idx="3">
                  <c:v>9623</c:v>
                </c:pt>
                <c:pt idx="4">
                  <c:v>10411</c:v>
                </c:pt>
                <c:pt idx="5">
                  <c:v>11583</c:v>
                </c:pt>
                <c:pt idx="6">
                  <c:v>12697</c:v>
                </c:pt>
                <c:pt idx="7">
                  <c:v>13793</c:v>
                </c:pt>
                <c:pt idx="8">
                  <c:v>15549</c:v>
                </c:pt>
                <c:pt idx="9">
                  <c:v>13403</c:v>
                </c:pt>
                <c:pt idx="10">
                  <c:v>12052</c:v>
                </c:pt>
                <c:pt idx="11">
                  <c:v>15576</c:v>
                </c:pt>
                <c:pt idx="12">
                  <c:v>15562</c:v>
                </c:pt>
                <c:pt idx="13">
                  <c:v>16169</c:v>
                </c:pt>
                <c:pt idx="14">
                  <c:v>17138</c:v>
                </c:pt>
                <c:pt idx="15">
                  <c:v>12406</c:v>
                </c:pt>
                <c:pt idx="16">
                  <c:v>10295</c:v>
                </c:pt>
                <c:pt idx="17">
                  <c:v>17650</c:v>
                </c:pt>
                <c:pt idx="18">
                  <c:v>18266</c:v>
                </c:pt>
                <c:pt idx="19">
                  <c:v>18227</c:v>
                </c:pt>
                <c:pt idx="20">
                  <c:v>21100</c:v>
                </c:pt>
                <c:pt idx="21">
                  <c:v>16279</c:v>
                </c:pt>
                <c:pt idx="22">
                  <c:v>17858</c:v>
                </c:pt>
                <c:pt idx="23">
                  <c:v>22145</c:v>
                </c:pt>
                <c:pt idx="24">
                  <c:v>21840</c:v>
                </c:pt>
                <c:pt idx="25">
                  <c:v>16749</c:v>
                </c:pt>
                <c:pt idx="26">
                  <c:v>13707</c:v>
                </c:pt>
                <c:pt idx="27">
                  <c:v>12269</c:v>
                </c:pt>
                <c:pt idx="28">
                  <c:v>10463</c:v>
                </c:pt>
                <c:pt idx="29">
                  <c:v>16161</c:v>
                </c:pt>
                <c:pt idx="30">
                  <c:v>15063</c:v>
                </c:pt>
                <c:pt idx="31">
                  <c:v>15268</c:v>
                </c:pt>
                <c:pt idx="32">
                  <c:v>15148</c:v>
                </c:pt>
                <c:pt idx="33">
                  <c:v>18144</c:v>
                </c:pt>
                <c:pt idx="34">
                  <c:v>15614</c:v>
                </c:pt>
                <c:pt idx="35">
                  <c:v>16397</c:v>
                </c:pt>
                <c:pt idx="36">
                  <c:v>16708</c:v>
                </c:pt>
                <c:pt idx="37">
                  <c:v>14602</c:v>
                </c:pt>
                <c:pt idx="38">
                  <c:v>23564</c:v>
                </c:pt>
                <c:pt idx="39">
                  <c:v>28208</c:v>
                </c:pt>
                <c:pt idx="40">
                  <c:v>25477</c:v>
                </c:pt>
                <c:pt idx="41">
                  <c:v>24762</c:v>
                </c:pt>
                <c:pt idx="42">
                  <c:v>23397</c:v>
                </c:pt>
                <c:pt idx="43">
                  <c:v>25930</c:v>
                </c:pt>
                <c:pt idx="44">
                  <c:v>27527</c:v>
                </c:pt>
                <c:pt idx="45">
                  <c:v>29986</c:v>
                </c:pt>
                <c:pt idx="46">
                  <c:v>21637</c:v>
                </c:pt>
                <c:pt idx="47">
                  <c:v>24884</c:v>
                </c:pt>
                <c:pt idx="48">
                  <c:v>27195</c:v>
                </c:pt>
                <c:pt idx="49">
                  <c:v>24835</c:v>
                </c:pt>
                <c:pt idx="50">
                  <c:v>11183</c:v>
                </c:pt>
                <c:pt idx="51">
                  <c:v>11725</c:v>
                </c:pt>
                <c:pt idx="52">
                  <c:v>23895</c:v>
                </c:pt>
                <c:pt idx="53">
                  <c:v>17148</c:v>
                </c:pt>
                <c:pt idx="54">
                  <c:v>24290</c:v>
                </c:pt>
                <c:pt idx="55">
                  <c:v>20533</c:v>
                </c:pt>
                <c:pt idx="56">
                  <c:v>22849</c:v>
                </c:pt>
                <c:pt idx="57">
                  <c:v>23184</c:v>
                </c:pt>
                <c:pt idx="58">
                  <c:v>30365</c:v>
                </c:pt>
                <c:pt idx="59">
                  <c:v>25588</c:v>
                </c:pt>
                <c:pt idx="60">
                  <c:v>27277</c:v>
                </c:pt>
                <c:pt idx="61">
                  <c:v>25564</c:v>
                </c:pt>
                <c:pt idx="62">
                  <c:v>2028</c:v>
                </c:pt>
                <c:pt idx="63">
                  <c:v>15518</c:v>
                </c:pt>
                <c:pt idx="64">
                  <c:v>24781</c:v>
                </c:pt>
                <c:pt idx="65">
                  <c:v>19843</c:v>
                </c:pt>
                <c:pt idx="66">
                  <c:v>22067</c:v>
                </c:pt>
                <c:pt idx="67">
                  <c:v>18574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7-2C49-BEEC-9C927104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20879"/>
        <c:axId val="766889839"/>
      </c:scatterChart>
      <c:valAx>
        <c:axId val="7761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9839"/>
        <c:crosses val="autoZero"/>
        <c:crossBetween val="midCat"/>
      </c:valAx>
      <c:valAx>
        <c:axId val="76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rgbClr val="FF0000"/>
                </a:solidFill>
              </a:rPr>
              <a:t>CD16 MFI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Sheet3!$H$2:$H$68</c:f>
              <c:numCache>
                <c:formatCode>General</c:formatCode>
                <c:ptCount val="67"/>
                <c:pt idx="0">
                  <c:v>0</c:v>
                </c:pt>
                <c:pt idx="1">
                  <c:v>10081</c:v>
                </c:pt>
                <c:pt idx="2">
                  <c:v>9623</c:v>
                </c:pt>
                <c:pt idx="3">
                  <c:v>10411</c:v>
                </c:pt>
                <c:pt idx="4">
                  <c:v>11583</c:v>
                </c:pt>
                <c:pt idx="5">
                  <c:v>12697</c:v>
                </c:pt>
                <c:pt idx="6">
                  <c:v>13793</c:v>
                </c:pt>
                <c:pt idx="7">
                  <c:v>15549</c:v>
                </c:pt>
                <c:pt idx="8">
                  <c:v>13403</c:v>
                </c:pt>
                <c:pt idx="9">
                  <c:v>12052</c:v>
                </c:pt>
                <c:pt idx="10">
                  <c:v>15576</c:v>
                </c:pt>
                <c:pt idx="11">
                  <c:v>15562</c:v>
                </c:pt>
                <c:pt idx="12">
                  <c:v>16169</c:v>
                </c:pt>
                <c:pt idx="13">
                  <c:v>17138</c:v>
                </c:pt>
                <c:pt idx="14">
                  <c:v>12406</c:v>
                </c:pt>
                <c:pt idx="15">
                  <c:v>10295</c:v>
                </c:pt>
                <c:pt idx="16">
                  <c:v>17650</c:v>
                </c:pt>
                <c:pt idx="17">
                  <c:v>18266</c:v>
                </c:pt>
                <c:pt idx="18">
                  <c:v>18227</c:v>
                </c:pt>
                <c:pt idx="19">
                  <c:v>21100</c:v>
                </c:pt>
                <c:pt idx="20">
                  <c:v>16279</c:v>
                </c:pt>
                <c:pt idx="21">
                  <c:v>17858</c:v>
                </c:pt>
                <c:pt idx="22">
                  <c:v>22145</c:v>
                </c:pt>
                <c:pt idx="23">
                  <c:v>21840</c:v>
                </c:pt>
                <c:pt idx="24">
                  <c:v>16749</c:v>
                </c:pt>
                <c:pt idx="25">
                  <c:v>13707</c:v>
                </c:pt>
                <c:pt idx="26">
                  <c:v>12269</c:v>
                </c:pt>
                <c:pt idx="27">
                  <c:v>10463</c:v>
                </c:pt>
                <c:pt idx="28">
                  <c:v>16161</c:v>
                </c:pt>
                <c:pt idx="29">
                  <c:v>15063</c:v>
                </c:pt>
                <c:pt idx="30">
                  <c:v>15268</c:v>
                </c:pt>
                <c:pt idx="31">
                  <c:v>15148</c:v>
                </c:pt>
                <c:pt idx="32">
                  <c:v>18144</c:v>
                </c:pt>
                <c:pt idx="33">
                  <c:v>15614</c:v>
                </c:pt>
                <c:pt idx="34">
                  <c:v>16397</c:v>
                </c:pt>
                <c:pt idx="35">
                  <c:v>16708</c:v>
                </c:pt>
                <c:pt idx="36">
                  <c:v>14602</c:v>
                </c:pt>
                <c:pt idx="37">
                  <c:v>23564</c:v>
                </c:pt>
                <c:pt idx="38">
                  <c:v>28208</c:v>
                </c:pt>
                <c:pt idx="39">
                  <c:v>25477</c:v>
                </c:pt>
                <c:pt idx="40">
                  <c:v>24762</c:v>
                </c:pt>
                <c:pt idx="41">
                  <c:v>23397</c:v>
                </c:pt>
                <c:pt idx="42">
                  <c:v>25930</c:v>
                </c:pt>
                <c:pt idx="43">
                  <c:v>27527</c:v>
                </c:pt>
                <c:pt idx="44">
                  <c:v>29986</c:v>
                </c:pt>
                <c:pt idx="45">
                  <c:v>21637</c:v>
                </c:pt>
                <c:pt idx="46">
                  <c:v>24884</c:v>
                </c:pt>
                <c:pt idx="47">
                  <c:v>27195</c:v>
                </c:pt>
                <c:pt idx="48">
                  <c:v>24835</c:v>
                </c:pt>
                <c:pt idx="49">
                  <c:v>11183</c:v>
                </c:pt>
                <c:pt idx="50">
                  <c:v>11725</c:v>
                </c:pt>
                <c:pt idx="51">
                  <c:v>23895</c:v>
                </c:pt>
                <c:pt idx="52">
                  <c:v>17148</c:v>
                </c:pt>
                <c:pt idx="53">
                  <c:v>24290</c:v>
                </c:pt>
                <c:pt idx="54">
                  <c:v>20533</c:v>
                </c:pt>
                <c:pt idx="55">
                  <c:v>22849</c:v>
                </c:pt>
                <c:pt idx="56">
                  <c:v>23184</c:v>
                </c:pt>
                <c:pt idx="57">
                  <c:v>30365</c:v>
                </c:pt>
                <c:pt idx="58">
                  <c:v>25588</c:v>
                </c:pt>
                <c:pt idx="59">
                  <c:v>27277</c:v>
                </c:pt>
                <c:pt idx="60">
                  <c:v>25564</c:v>
                </c:pt>
                <c:pt idx="61">
                  <c:v>2028</c:v>
                </c:pt>
                <c:pt idx="62">
                  <c:v>15518</c:v>
                </c:pt>
                <c:pt idx="63">
                  <c:v>24781</c:v>
                </c:pt>
                <c:pt idx="64">
                  <c:v>19843</c:v>
                </c:pt>
                <c:pt idx="65">
                  <c:v>22067</c:v>
                </c:pt>
                <c:pt idx="66">
                  <c:v>18574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F-604C-BD1A-6321415D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91727"/>
        <c:axId val="774464415"/>
      </c:scatterChart>
      <c:valAx>
        <c:axId val="7748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64415"/>
        <c:crosses val="autoZero"/>
        <c:crossBetween val="midCat"/>
      </c:valAx>
      <c:valAx>
        <c:axId val="774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0000"/>
                </a:solidFill>
              </a:rPr>
              <a:t>NKp44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80314960629921"/>
          <c:y val="4.5196850393700784E-2"/>
          <c:w val="0.77500240594925629"/>
          <c:h val="0.8104593175853018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Sheet3!$I$1</c:f>
              <c:strCache>
                <c:ptCount val="1"/>
              </c:strCache>
            </c:strRef>
          </c:tx>
          <c:spPr>
            <a:ln w="19050">
              <a:noFill/>
            </a:ln>
          </c:spP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Sheet3!$I$2:$I$68</c:f>
              <c:numCache>
                <c:formatCode>General</c:formatCode>
                <c:ptCount val="67"/>
                <c:pt idx="0">
                  <c:v>0</c:v>
                </c:pt>
                <c:pt idx="1">
                  <c:v>6014</c:v>
                </c:pt>
                <c:pt idx="2">
                  <c:v>3176</c:v>
                </c:pt>
                <c:pt idx="3">
                  <c:v>2359</c:v>
                </c:pt>
                <c:pt idx="4">
                  <c:v>4536</c:v>
                </c:pt>
                <c:pt idx="5">
                  <c:v>5384</c:v>
                </c:pt>
                <c:pt idx="6">
                  <c:v>4610</c:v>
                </c:pt>
                <c:pt idx="7">
                  <c:v>6340</c:v>
                </c:pt>
                <c:pt idx="8">
                  <c:v>3208</c:v>
                </c:pt>
                <c:pt idx="9">
                  <c:v>2366</c:v>
                </c:pt>
                <c:pt idx="10">
                  <c:v>4994</c:v>
                </c:pt>
                <c:pt idx="11">
                  <c:v>5753</c:v>
                </c:pt>
                <c:pt idx="12">
                  <c:v>5534</c:v>
                </c:pt>
                <c:pt idx="13">
                  <c:v>9942</c:v>
                </c:pt>
                <c:pt idx="14">
                  <c:v>4645</c:v>
                </c:pt>
                <c:pt idx="15">
                  <c:v>3772</c:v>
                </c:pt>
                <c:pt idx="16">
                  <c:v>5918</c:v>
                </c:pt>
                <c:pt idx="17">
                  <c:v>8537</c:v>
                </c:pt>
                <c:pt idx="18">
                  <c:v>6124</c:v>
                </c:pt>
                <c:pt idx="19">
                  <c:v>9628</c:v>
                </c:pt>
                <c:pt idx="20">
                  <c:v>2777</c:v>
                </c:pt>
                <c:pt idx="21">
                  <c:v>1816</c:v>
                </c:pt>
                <c:pt idx="22">
                  <c:v>6744</c:v>
                </c:pt>
                <c:pt idx="23">
                  <c:v>9321</c:v>
                </c:pt>
                <c:pt idx="24">
                  <c:v>7419</c:v>
                </c:pt>
                <c:pt idx="25">
                  <c:v>5371</c:v>
                </c:pt>
                <c:pt idx="26">
                  <c:v>2816</c:v>
                </c:pt>
                <c:pt idx="27">
                  <c:v>2311</c:v>
                </c:pt>
                <c:pt idx="28">
                  <c:v>3866</c:v>
                </c:pt>
                <c:pt idx="29">
                  <c:v>4814</c:v>
                </c:pt>
                <c:pt idx="30">
                  <c:v>3808</c:v>
                </c:pt>
                <c:pt idx="31">
                  <c:v>5911</c:v>
                </c:pt>
                <c:pt idx="32">
                  <c:v>1788</c:v>
                </c:pt>
                <c:pt idx="33">
                  <c:v>1838</c:v>
                </c:pt>
                <c:pt idx="34">
                  <c:v>3751</c:v>
                </c:pt>
                <c:pt idx="35">
                  <c:v>5227</c:v>
                </c:pt>
                <c:pt idx="36">
                  <c:v>4604</c:v>
                </c:pt>
                <c:pt idx="37">
                  <c:v>4539</c:v>
                </c:pt>
                <c:pt idx="38">
                  <c:v>2192</c:v>
                </c:pt>
                <c:pt idx="39">
                  <c:v>1568</c:v>
                </c:pt>
                <c:pt idx="40">
                  <c:v>3195</c:v>
                </c:pt>
                <c:pt idx="41">
                  <c:v>4220</c:v>
                </c:pt>
                <c:pt idx="42">
                  <c:v>3681</c:v>
                </c:pt>
                <c:pt idx="43">
                  <c:v>5914</c:v>
                </c:pt>
                <c:pt idx="44">
                  <c:v>2146</c:v>
                </c:pt>
                <c:pt idx="45">
                  <c:v>2019</c:v>
                </c:pt>
                <c:pt idx="46">
                  <c:v>3945</c:v>
                </c:pt>
                <c:pt idx="47">
                  <c:v>5471</c:v>
                </c:pt>
                <c:pt idx="48">
                  <c:v>4576</c:v>
                </c:pt>
                <c:pt idx="49">
                  <c:v>401</c:v>
                </c:pt>
                <c:pt idx="50">
                  <c:v>355</c:v>
                </c:pt>
                <c:pt idx="51">
                  <c:v>412</c:v>
                </c:pt>
                <c:pt idx="52">
                  <c:v>289</c:v>
                </c:pt>
                <c:pt idx="53">
                  <c:v>327</c:v>
                </c:pt>
                <c:pt idx="54">
                  <c:v>284</c:v>
                </c:pt>
                <c:pt idx="55">
                  <c:v>634</c:v>
                </c:pt>
                <c:pt idx="56">
                  <c:v>694</c:v>
                </c:pt>
                <c:pt idx="57">
                  <c:v>398</c:v>
                </c:pt>
                <c:pt idx="58">
                  <c:v>299</c:v>
                </c:pt>
                <c:pt idx="59">
                  <c:v>304</c:v>
                </c:pt>
                <c:pt idx="60">
                  <c:v>281</c:v>
                </c:pt>
                <c:pt idx="61">
                  <c:v>1659</c:v>
                </c:pt>
                <c:pt idx="62">
                  <c:v>392</c:v>
                </c:pt>
                <c:pt idx="63">
                  <c:v>353</c:v>
                </c:pt>
                <c:pt idx="64">
                  <c:v>279</c:v>
                </c:pt>
                <c:pt idx="65">
                  <c:v>240</c:v>
                </c:pt>
                <c:pt idx="6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0-B24E-8825-840ECC98311A}"/>
            </c:ext>
          </c:extLst>
        </c:ser>
        <c:ser>
          <c:idx val="0"/>
          <c:order val="1"/>
          <c:tx>
            <c:strRef>
              <c:f>Sheet3!$I$1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Sheet3!$I$2:$I$68</c:f>
              <c:numCache>
                <c:formatCode>General</c:formatCode>
                <c:ptCount val="67"/>
                <c:pt idx="0">
                  <c:v>0</c:v>
                </c:pt>
                <c:pt idx="1">
                  <c:v>6014</c:v>
                </c:pt>
                <c:pt idx="2">
                  <c:v>3176</c:v>
                </c:pt>
                <c:pt idx="3">
                  <c:v>2359</c:v>
                </c:pt>
                <c:pt idx="4">
                  <c:v>4536</c:v>
                </c:pt>
                <c:pt idx="5">
                  <c:v>5384</c:v>
                </c:pt>
                <c:pt idx="6">
                  <c:v>4610</c:v>
                </c:pt>
                <c:pt idx="7">
                  <c:v>6340</c:v>
                </c:pt>
                <c:pt idx="8">
                  <c:v>3208</c:v>
                </c:pt>
                <c:pt idx="9">
                  <c:v>2366</c:v>
                </c:pt>
                <c:pt idx="10">
                  <c:v>4994</c:v>
                </c:pt>
                <c:pt idx="11">
                  <c:v>5753</c:v>
                </c:pt>
                <c:pt idx="12">
                  <c:v>5534</c:v>
                </c:pt>
                <c:pt idx="13">
                  <c:v>9942</c:v>
                </c:pt>
                <c:pt idx="14">
                  <c:v>4645</c:v>
                </c:pt>
                <c:pt idx="15">
                  <c:v>3772</c:v>
                </c:pt>
                <c:pt idx="16">
                  <c:v>5918</c:v>
                </c:pt>
                <c:pt idx="17">
                  <c:v>8537</c:v>
                </c:pt>
                <c:pt idx="18">
                  <c:v>6124</c:v>
                </c:pt>
                <c:pt idx="19">
                  <c:v>9628</c:v>
                </c:pt>
                <c:pt idx="20">
                  <c:v>2777</c:v>
                </c:pt>
                <c:pt idx="21">
                  <c:v>1816</c:v>
                </c:pt>
                <c:pt idx="22">
                  <c:v>6744</c:v>
                </c:pt>
                <c:pt idx="23">
                  <c:v>9321</c:v>
                </c:pt>
                <c:pt idx="24">
                  <c:v>7419</c:v>
                </c:pt>
                <c:pt idx="25">
                  <c:v>5371</c:v>
                </c:pt>
                <c:pt idx="26">
                  <c:v>2816</c:v>
                </c:pt>
                <c:pt idx="27">
                  <c:v>2311</c:v>
                </c:pt>
                <c:pt idx="28">
                  <c:v>3866</c:v>
                </c:pt>
                <c:pt idx="29">
                  <c:v>4814</c:v>
                </c:pt>
                <c:pt idx="30">
                  <c:v>3808</c:v>
                </c:pt>
                <c:pt idx="31">
                  <c:v>5911</c:v>
                </c:pt>
                <c:pt idx="32">
                  <c:v>1788</c:v>
                </c:pt>
                <c:pt idx="33">
                  <c:v>1838</c:v>
                </c:pt>
                <c:pt idx="34">
                  <c:v>3751</c:v>
                </c:pt>
                <c:pt idx="35">
                  <c:v>5227</c:v>
                </c:pt>
                <c:pt idx="36">
                  <c:v>4604</c:v>
                </c:pt>
                <c:pt idx="37">
                  <c:v>4539</c:v>
                </c:pt>
                <c:pt idx="38">
                  <c:v>2192</c:v>
                </c:pt>
                <c:pt idx="39">
                  <c:v>1568</c:v>
                </c:pt>
                <c:pt idx="40">
                  <c:v>3195</c:v>
                </c:pt>
                <c:pt idx="41">
                  <c:v>4220</c:v>
                </c:pt>
                <c:pt idx="42">
                  <c:v>3681</c:v>
                </c:pt>
                <c:pt idx="43">
                  <c:v>5914</c:v>
                </c:pt>
                <c:pt idx="44">
                  <c:v>2146</c:v>
                </c:pt>
                <c:pt idx="45">
                  <c:v>2019</c:v>
                </c:pt>
                <c:pt idx="46">
                  <c:v>3945</c:v>
                </c:pt>
                <c:pt idx="47">
                  <c:v>5471</c:v>
                </c:pt>
                <c:pt idx="48">
                  <c:v>4576</c:v>
                </c:pt>
                <c:pt idx="49">
                  <c:v>401</c:v>
                </c:pt>
                <c:pt idx="50">
                  <c:v>355</c:v>
                </c:pt>
                <c:pt idx="51">
                  <c:v>412</c:v>
                </c:pt>
                <c:pt idx="52">
                  <c:v>289</c:v>
                </c:pt>
                <c:pt idx="53">
                  <c:v>327</c:v>
                </c:pt>
                <c:pt idx="54">
                  <c:v>284</c:v>
                </c:pt>
                <c:pt idx="55">
                  <c:v>634</c:v>
                </c:pt>
                <c:pt idx="56">
                  <c:v>694</c:v>
                </c:pt>
                <c:pt idx="57">
                  <c:v>398</c:v>
                </c:pt>
                <c:pt idx="58">
                  <c:v>299</c:v>
                </c:pt>
                <c:pt idx="59">
                  <c:v>304</c:v>
                </c:pt>
                <c:pt idx="60">
                  <c:v>281</c:v>
                </c:pt>
                <c:pt idx="61">
                  <c:v>1659</c:v>
                </c:pt>
                <c:pt idx="62">
                  <c:v>392</c:v>
                </c:pt>
                <c:pt idx="63">
                  <c:v>353</c:v>
                </c:pt>
                <c:pt idx="64">
                  <c:v>279</c:v>
                </c:pt>
                <c:pt idx="65">
                  <c:v>240</c:v>
                </c:pt>
                <c:pt idx="66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0-B24E-8825-840ECC98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40399"/>
        <c:axId val="785710895"/>
      </c:scatterChart>
      <c:valAx>
        <c:axId val="7666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10895"/>
        <c:crosses val="autoZero"/>
        <c:crossBetween val="midCat"/>
      </c:valAx>
      <c:valAx>
        <c:axId val="7857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403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rgbClr val="FF0000"/>
                </a:solidFill>
              </a:rPr>
              <a:t>Nkp30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Sheet3!$J$2:$J$68</c:f>
              <c:numCache>
                <c:formatCode>General</c:formatCode>
                <c:ptCount val="67"/>
                <c:pt idx="0">
                  <c:v>0</c:v>
                </c:pt>
                <c:pt idx="1">
                  <c:v>12043</c:v>
                </c:pt>
                <c:pt idx="2">
                  <c:v>6556</c:v>
                </c:pt>
                <c:pt idx="3">
                  <c:v>5879</c:v>
                </c:pt>
                <c:pt idx="4">
                  <c:v>11934</c:v>
                </c:pt>
                <c:pt idx="5">
                  <c:v>11537</c:v>
                </c:pt>
                <c:pt idx="6">
                  <c:v>8223</c:v>
                </c:pt>
                <c:pt idx="7">
                  <c:v>10074</c:v>
                </c:pt>
                <c:pt idx="8">
                  <c:v>7053</c:v>
                </c:pt>
                <c:pt idx="9">
                  <c:v>6182</c:v>
                </c:pt>
                <c:pt idx="10">
                  <c:v>10315</c:v>
                </c:pt>
                <c:pt idx="11">
                  <c:v>10641</c:v>
                </c:pt>
                <c:pt idx="12">
                  <c:v>9377</c:v>
                </c:pt>
                <c:pt idx="13">
                  <c:v>16718</c:v>
                </c:pt>
                <c:pt idx="14">
                  <c:v>11427</c:v>
                </c:pt>
                <c:pt idx="15">
                  <c:v>8281</c:v>
                </c:pt>
                <c:pt idx="16">
                  <c:v>16892</c:v>
                </c:pt>
                <c:pt idx="17">
                  <c:v>17015</c:v>
                </c:pt>
                <c:pt idx="18">
                  <c:v>10754</c:v>
                </c:pt>
                <c:pt idx="19">
                  <c:v>13999</c:v>
                </c:pt>
                <c:pt idx="20">
                  <c:v>4764</c:v>
                </c:pt>
                <c:pt idx="21">
                  <c:v>4410</c:v>
                </c:pt>
                <c:pt idx="22">
                  <c:v>13974</c:v>
                </c:pt>
                <c:pt idx="23">
                  <c:v>13214</c:v>
                </c:pt>
                <c:pt idx="24">
                  <c:v>11377</c:v>
                </c:pt>
                <c:pt idx="25">
                  <c:v>4962</c:v>
                </c:pt>
                <c:pt idx="26">
                  <c:v>3580</c:v>
                </c:pt>
                <c:pt idx="27">
                  <c:v>4648</c:v>
                </c:pt>
                <c:pt idx="28">
                  <c:v>8571</c:v>
                </c:pt>
                <c:pt idx="29">
                  <c:v>7570</c:v>
                </c:pt>
                <c:pt idx="30">
                  <c:v>5311</c:v>
                </c:pt>
                <c:pt idx="31">
                  <c:v>6550</c:v>
                </c:pt>
                <c:pt idx="32">
                  <c:v>3722</c:v>
                </c:pt>
                <c:pt idx="33">
                  <c:v>4348</c:v>
                </c:pt>
                <c:pt idx="34">
                  <c:v>6811</c:v>
                </c:pt>
                <c:pt idx="35">
                  <c:v>7274</c:v>
                </c:pt>
                <c:pt idx="36">
                  <c:v>6027</c:v>
                </c:pt>
                <c:pt idx="37">
                  <c:v>11955</c:v>
                </c:pt>
                <c:pt idx="38">
                  <c:v>3948</c:v>
                </c:pt>
                <c:pt idx="39">
                  <c:v>4395</c:v>
                </c:pt>
                <c:pt idx="40">
                  <c:v>11437</c:v>
                </c:pt>
                <c:pt idx="41">
                  <c:v>13736</c:v>
                </c:pt>
                <c:pt idx="42">
                  <c:v>11032</c:v>
                </c:pt>
                <c:pt idx="43">
                  <c:v>12222</c:v>
                </c:pt>
                <c:pt idx="44">
                  <c:v>4617</c:v>
                </c:pt>
                <c:pt idx="45">
                  <c:v>5360</c:v>
                </c:pt>
                <c:pt idx="46">
                  <c:v>10599</c:v>
                </c:pt>
                <c:pt idx="47">
                  <c:v>12018</c:v>
                </c:pt>
                <c:pt idx="48">
                  <c:v>10364</c:v>
                </c:pt>
                <c:pt idx="49">
                  <c:v>5254</c:v>
                </c:pt>
                <c:pt idx="50">
                  <c:v>4617</c:v>
                </c:pt>
                <c:pt idx="51">
                  <c:v>3661</c:v>
                </c:pt>
                <c:pt idx="52">
                  <c:v>4261</c:v>
                </c:pt>
                <c:pt idx="53">
                  <c:v>3609</c:v>
                </c:pt>
                <c:pt idx="54">
                  <c:v>3543</c:v>
                </c:pt>
                <c:pt idx="55">
                  <c:v>7348</c:v>
                </c:pt>
                <c:pt idx="56">
                  <c:v>7554</c:v>
                </c:pt>
                <c:pt idx="57">
                  <c:v>4184</c:v>
                </c:pt>
                <c:pt idx="58">
                  <c:v>4597</c:v>
                </c:pt>
                <c:pt idx="59">
                  <c:v>4662</c:v>
                </c:pt>
                <c:pt idx="60">
                  <c:v>4307</c:v>
                </c:pt>
                <c:pt idx="61">
                  <c:v>4553</c:v>
                </c:pt>
                <c:pt idx="62">
                  <c:v>5574</c:v>
                </c:pt>
                <c:pt idx="63">
                  <c:v>3440</c:v>
                </c:pt>
                <c:pt idx="64">
                  <c:v>3608</c:v>
                </c:pt>
                <c:pt idx="65">
                  <c:v>3313</c:v>
                </c:pt>
                <c:pt idx="66">
                  <c:v>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4-D945-8389-5AE0CDFD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83791"/>
        <c:axId val="782674495"/>
      </c:scatterChart>
      <c:valAx>
        <c:axId val="7889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4495"/>
        <c:crosses val="autoZero"/>
        <c:crossBetween val="midCat"/>
      </c:valAx>
      <c:valAx>
        <c:axId val="7826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rgbClr val="FF0000"/>
                </a:solidFill>
              </a:rPr>
              <a:t>NKp46</a:t>
            </a:r>
          </a:p>
        </c:rich>
      </c:tx>
      <c:layout>
        <c:manualLayout>
          <c:xMode val="edge"/>
          <c:yMode val="edge"/>
          <c:x val="0.3249512248468941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Sheet3!$K$2:$K$68</c:f>
              <c:numCache>
                <c:formatCode>General</c:formatCode>
                <c:ptCount val="67"/>
                <c:pt idx="0">
                  <c:v>0</c:v>
                </c:pt>
                <c:pt idx="1">
                  <c:v>5202</c:v>
                </c:pt>
                <c:pt idx="2">
                  <c:v>4742</c:v>
                </c:pt>
                <c:pt idx="3">
                  <c:v>3640</c:v>
                </c:pt>
                <c:pt idx="4">
                  <c:v>4644</c:v>
                </c:pt>
                <c:pt idx="5">
                  <c:v>4717</c:v>
                </c:pt>
                <c:pt idx="6">
                  <c:v>5219</c:v>
                </c:pt>
                <c:pt idx="7">
                  <c:v>4158</c:v>
                </c:pt>
                <c:pt idx="8">
                  <c:v>4082</c:v>
                </c:pt>
                <c:pt idx="9">
                  <c:v>3413</c:v>
                </c:pt>
                <c:pt idx="10">
                  <c:v>4194</c:v>
                </c:pt>
                <c:pt idx="11">
                  <c:v>4468</c:v>
                </c:pt>
                <c:pt idx="12">
                  <c:v>6147</c:v>
                </c:pt>
                <c:pt idx="13">
                  <c:v>2150</c:v>
                </c:pt>
                <c:pt idx="14">
                  <c:v>2461</c:v>
                </c:pt>
                <c:pt idx="15">
                  <c:v>2521</c:v>
                </c:pt>
                <c:pt idx="16">
                  <c:v>2304</c:v>
                </c:pt>
                <c:pt idx="17">
                  <c:v>2189</c:v>
                </c:pt>
                <c:pt idx="18">
                  <c:v>2458</c:v>
                </c:pt>
                <c:pt idx="19">
                  <c:v>2615</c:v>
                </c:pt>
                <c:pt idx="20">
                  <c:v>2509</c:v>
                </c:pt>
                <c:pt idx="21">
                  <c:v>1886</c:v>
                </c:pt>
                <c:pt idx="22">
                  <c:v>2585</c:v>
                </c:pt>
                <c:pt idx="23">
                  <c:v>2698</c:v>
                </c:pt>
                <c:pt idx="24">
                  <c:v>2993</c:v>
                </c:pt>
                <c:pt idx="25">
                  <c:v>4314</c:v>
                </c:pt>
                <c:pt idx="26">
                  <c:v>2484</c:v>
                </c:pt>
                <c:pt idx="27">
                  <c:v>2658</c:v>
                </c:pt>
                <c:pt idx="28">
                  <c:v>4197</c:v>
                </c:pt>
                <c:pt idx="29">
                  <c:v>4539</c:v>
                </c:pt>
                <c:pt idx="30">
                  <c:v>5924</c:v>
                </c:pt>
                <c:pt idx="31">
                  <c:v>5850</c:v>
                </c:pt>
                <c:pt idx="32">
                  <c:v>2710</c:v>
                </c:pt>
                <c:pt idx="33">
                  <c:v>2629</c:v>
                </c:pt>
                <c:pt idx="34">
                  <c:v>4934</c:v>
                </c:pt>
                <c:pt idx="35">
                  <c:v>6185</c:v>
                </c:pt>
                <c:pt idx="36">
                  <c:v>6624</c:v>
                </c:pt>
                <c:pt idx="37">
                  <c:v>5375</c:v>
                </c:pt>
                <c:pt idx="38">
                  <c:v>3746</c:v>
                </c:pt>
                <c:pt idx="39">
                  <c:v>4066</c:v>
                </c:pt>
                <c:pt idx="40">
                  <c:v>5088</c:v>
                </c:pt>
                <c:pt idx="41">
                  <c:v>5949</c:v>
                </c:pt>
                <c:pt idx="42">
                  <c:v>7432</c:v>
                </c:pt>
                <c:pt idx="43">
                  <c:v>7177</c:v>
                </c:pt>
                <c:pt idx="44">
                  <c:v>4372</c:v>
                </c:pt>
                <c:pt idx="45">
                  <c:v>4344</c:v>
                </c:pt>
                <c:pt idx="46">
                  <c:v>5151</c:v>
                </c:pt>
                <c:pt idx="47">
                  <c:v>6464</c:v>
                </c:pt>
                <c:pt idx="48">
                  <c:v>7915</c:v>
                </c:pt>
                <c:pt idx="49">
                  <c:v>2024</c:v>
                </c:pt>
                <c:pt idx="50">
                  <c:v>2408</c:v>
                </c:pt>
                <c:pt idx="51">
                  <c:v>3108</c:v>
                </c:pt>
                <c:pt idx="52">
                  <c:v>2381</c:v>
                </c:pt>
                <c:pt idx="53">
                  <c:v>2256</c:v>
                </c:pt>
                <c:pt idx="54">
                  <c:v>1885</c:v>
                </c:pt>
                <c:pt idx="55">
                  <c:v>4378</c:v>
                </c:pt>
                <c:pt idx="56">
                  <c:v>4162</c:v>
                </c:pt>
                <c:pt idx="57">
                  <c:v>3673</c:v>
                </c:pt>
                <c:pt idx="58">
                  <c:v>2986</c:v>
                </c:pt>
                <c:pt idx="59">
                  <c:v>2803</c:v>
                </c:pt>
                <c:pt idx="60">
                  <c:v>3222</c:v>
                </c:pt>
                <c:pt idx="61">
                  <c:v>2365</c:v>
                </c:pt>
                <c:pt idx="62">
                  <c:v>2523</c:v>
                </c:pt>
                <c:pt idx="63">
                  <c:v>2755</c:v>
                </c:pt>
                <c:pt idx="64">
                  <c:v>2335</c:v>
                </c:pt>
                <c:pt idx="65">
                  <c:v>1916</c:v>
                </c:pt>
                <c:pt idx="66">
                  <c:v>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4-8F4D-833B-59D92353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03551"/>
        <c:axId val="782998831"/>
      </c:scatterChart>
      <c:valAx>
        <c:axId val="7824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98831"/>
        <c:crosses val="autoZero"/>
        <c:crossBetween val="midCat"/>
      </c:valAx>
      <c:valAx>
        <c:axId val="7829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Sheet5!$H$2</c:f>
              <c:strCache>
                <c:ptCount val="1"/>
                <c:pt idx="0">
                  <c:v>CD16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Sheet5!$H$3:$H$68</c:f>
              <c:numCache>
                <c:formatCode>General</c:formatCode>
                <c:ptCount val="66"/>
                <c:pt idx="0">
                  <c:v>10081</c:v>
                </c:pt>
                <c:pt idx="1">
                  <c:v>9623</c:v>
                </c:pt>
                <c:pt idx="2">
                  <c:v>10411</c:v>
                </c:pt>
                <c:pt idx="3">
                  <c:v>11583</c:v>
                </c:pt>
                <c:pt idx="4">
                  <c:v>12697</c:v>
                </c:pt>
                <c:pt idx="5">
                  <c:v>13793</c:v>
                </c:pt>
                <c:pt idx="6">
                  <c:v>15549</c:v>
                </c:pt>
                <c:pt idx="7">
                  <c:v>13403</c:v>
                </c:pt>
                <c:pt idx="8">
                  <c:v>12052</c:v>
                </c:pt>
                <c:pt idx="9">
                  <c:v>15576</c:v>
                </c:pt>
                <c:pt idx="10">
                  <c:v>15562</c:v>
                </c:pt>
                <c:pt idx="11">
                  <c:v>16169</c:v>
                </c:pt>
                <c:pt idx="12">
                  <c:v>17138</c:v>
                </c:pt>
                <c:pt idx="13">
                  <c:v>12406</c:v>
                </c:pt>
                <c:pt idx="14">
                  <c:v>10295</c:v>
                </c:pt>
                <c:pt idx="15">
                  <c:v>17650</c:v>
                </c:pt>
                <c:pt idx="16">
                  <c:v>18266</c:v>
                </c:pt>
                <c:pt idx="17">
                  <c:v>18227</c:v>
                </c:pt>
                <c:pt idx="18">
                  <c:v>21100</c:v>
                </c:pt>
                <c:pt idx="19">
                  <c:v>16279</c:v>
                </c:pt>
                <c:pt idx="20">
                  <c:v>17858</c:v>
                </c:pt>
                <c:pt idx="21">
                  <c:v>22145</c:v>
                </c:pt>
                <c:pt idx="22">
                  <c:v>21840</c:v>
                </c:pt>
                <c:pt idx="23">
                  <c:v>16749</c:v>
                </c:pt>
                <c:pt idx="24">
                  <c:v>13707</c:v>
                </c:pt>
                <c:pt idx="25">
                  <c:v>12269</c:v>
                </c:pt>
                <c:pt idx="26">
                  <c:v>10463</c:v>
                </c:pt>
                <c:pt idx="27">
                  <c:v>16161</c:v>
                </c:pt>
                <c:pt idx="28">
                  <c:v>15063</c:v>
                </c:pt>
                <c:pt idx="29">
                  <c:v>15268</c:v>
                </c:pt>
                <c:pt idx="30">
                  <c:v>15148</c:v>
                </c:pt>
                <c:pt idx="31">
                  <c:v>18144</c:v>
                </c:pt>
                <c:pt idx="32">
                  <c:v>15614</c:v>
                </c:pt>
                <c:pt idx="33">
                  <c:v>16397</c:v>
                </c:pt>
                <c:pt idx="34">
                  <c:v>16708</c:v>
                </c:pt>
                <c:pt idx="35">
                  <c:v>14602</c:v>
                </c:pt>
                <c:pt idx="36">
                  <c:v>23564</c:v>
                </c:pt>
                <c:pt idx="37">
                  <c:v>28208</c:v>
                </c:pt>
                <c:pt idx="38">
                  <c:v>25477</c:v>
                </c:pt>
                <c:pt idx="39">
                  <c:v>24762</c:v>
                </c:pt>
                <c:pt idx="40">
                  <c:v>23397</c:v>
                </c:pt>
                <c:pt idx="41">
                  <c:v>25930</c:v>
                </c:pt>
                <c:pt idx="42">
                  <c:v>27527</c:v>
                </c:pt>
                <c:pt idx="43">
                  <c:v>29986</c:v>
                </c:pt>
                <c:pt idx="44">
                  <c:v>21637</c:v>
                </c:pt>
                <c:pt idx="45">
                  <c:v>24884</c:v>
                </c:pt>
                <c:pt idx="46">
                  <c:v>27195</c:v>
                </c:pt>
                <c:pt idx="47">
                  <c:v>24835</c:v>
                </c:pt>
                <c:pt idx="48">
                  <c:v>11183</c:v>
                </c:pt>
                <c:pt idx="49">
                  <c:v>11725</c:v>
                </c:pt>
                <c:pt idx="50">
                  <c:v>23895</c:v>
                </c:pt>
                <c:pt idx="51">
                  <c:v>17148</c:v>
                </c:pt>
                <c:pt idx="52">
                  <c:v>24290</c:v>
                </c:pt>
                <c:pt idx="53">
                  <c:v>20533</c:v>
                </c:pt>
                <c:pt idx="54">
                  <c:v>22849</c:v>
                </c:pt>
                <c:pt idx="55">
                  <c:v>23184</c:v>
                </c:pt>
                <c:pt idx="56">
                  <c:v>30365</c:v>
                </c:pt>
                <c:pt idx="57">
                  <c:v>25588</c:v>
                </c:pt>
                <c:pt idx="58">
                  <c:v>27277</c:v>
                </c:pt>
                <c:pt idx="59">
                  <c:v>25564</c:v>
                </c:pt>
                <c:pt idx="60">
                  <c:v>2028</c:v>
                </c:pt>
                <c:pt idx="61">
                  <c:v>15518</c:v>
                </c:pt>
                <c:pt idx="62">
                  <c:v>24781</c:v>
                </c:pt>
                <c:pt idx="63">
                  <c:v>19843</c:v>
                </c:pt>
                <c:pt idx="64">
                  <c:v>22067</c:v>
                </c:pt>
                <c:pt idx="65">
                  <c:v>18574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8-D74E-AECF-4BCE591A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42031"/>
        <c:axId val="735253935"/>
      </c:scatterChart>
      <c:valAx>
        <c:axId val="10472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53935"/>
        <c:crosses val="autoZero"/>
        <c:crossBetween val="midCat"/>
      </c:valAx>
      <c:valAx>
        <c:axId val="735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4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Sheet3!$N$2:$N$68</c:f>
              <c:numCache>
                <c:formatCode>General</c:formatCode>
                <c:ptCount val="67"/>
                <c:pt idx="0">
                  <c:v>0</c:v>
                </c:pt>
                <c:pt idx="1">
                  <c:v>14772</c:v>
                </c:pt>
                <c:pt idx="2">
                  <c:v>14611</c:v>
                </c:pt>
                <c:pt idx="3">
                  <c:v>16932</c:v>
                </c:pt>
                <c:pt idx="4">
                  <c:v>14624</c:v>
                </c:pt>
                <c:pt idx="5">
                  <c:v>15324</c:v>
                </c:pt>
                <c:pt idx="6">
                  <c:v>14634</c:v>
                </c:pt>
                <c:pt idx="7">
                  <c:v>10023</c:v>
                </c:pt>
                <c:pt idx="8">
                  <c:v>9332</c:v>
                </c:pt>
                <c:pt idx="9">
                  <c:v>10611</c:v>
                </c:pt>
                <c:pt idx="10">
                  <c:v>9534</c:v>
                </c:pt>
                <c:pt idx="11">
                  <c:v>10631</c:v>
                </c:pt>
                <c:pt idx="12">
                  <c:v>12247</c:v>
                </c:pt>
                <c:pt idx="13">
                  <c:v>5396</c:v>
                </c:pt>
                <c:pt idx="14">
                  <c:v>3583</c:v>
                </c:pt>
                <c:pt idx="15">
                  <c:v>3781</c:v>
                </c:pt>
                <c:pt idx="16">
                  <c:v>5550</c:v>
                </c:pt>
                <c:pt idx="17">
                  <c:v>5486</c:v>
                </c:pt>
                <c:pt idx="18">
                  <c:v>6108</c:v>
                </c:pt>
                <c:pt idx="19">
                  <c:v>4919</c:v>
                </c:pt>
                <c:pt idx="20">
                  <c:v>4103</c:v>
                </c:pt>
                <c:pt idx="21">
                  <c:v>6263</c:v>
                </c:pt>
                <c:pt idx="22">
                  <c:v>5164</c:v>
                </c:pt>
                <c:pt idx="23">
                  <c:v>5022</c:v>
                </c:pt>
                <c:pt idx="24">
                  <c:v>5525</c:v>
                </c:pt>
                <c:pt idx="25">
                  <c:v>16130</c:v>
                </c:pt>
                <c:pt idx="26">
                  <c:v>11312</c:v>
                </c:pt>
                <c:pt idx="27">
                  <c:v>13713</c:v>
                </c:pt>
                <c:pt idx="28">
                  <c:v>17051</c:v>
                </c:pt>
                <c:pt idx="29">
                  <c:v>13438</c:v>
                </c:pt>
                <c:pt idx="30">
                  <c:v>14834</c:v>
                </c:pt>
                <c:pt idx="31">
                  <c:v>14041</c:v>
                </c:pt>
                <c:pt idx="32">
                  <c:v>12171</c:v>
                </c:pt>
                <c:pt idx="33">
                  <c:v>13241</c:v>
                </c:pt>
                <c:pt idx="34">
                  <c:v>13275</c:v>
                </c:pt>
                <c:pt idx="35">
                  <c:v>14007</c:v>
                </c:pt>
                <c:pt idx="36">
                  <c:v>15075</c:v>
                </c:pt>
                <c:pt idx="37">
                  <c:v>13293</c:v>
                </c:pt>
                <c:pt idx="38">
                  <c:v>13916</c:v>
                </c:pt>
                <c:pt idx="39">
                  <c:v>14225</c:v>
                </c:pt>
                <c:pt idx="40">
                  <c:v>13241</c:v>
                </c:pt>
                <c:pt idx="41">
                  <c:v>14923</c:v>
                </c:pt>
                <c:pt idx="42">
                  <c:v>19359</c:v>
                </c:pt>
                <c:pt idx="43">
                  <c:v>16452</c:v>
                </c:pt>
                <c:pt idx="44">
                  <c:v>15622</c:v>
                </c:pt>
                <c:pt idx="45">
                  <c:v>16062</c:v>
                </c:pt>
                <c:pt idx="46">
                  <c:v>15427</c:v>
                </c:pt>
                <c:pt idx="47">
                  <c:v>17276</c:v>
                </c:pt>
                <c:pt idx="48">
                  <c:v>18107</c:v>
                </c:pt>
                <c:pt idx="49">
                  <c:v>3767</c:v>
                </c:pt>
                <c:pt idx="50">
                  <c:v>3662</c:v>
                </c:pt>
                <c:pt idx="51">
                  <c:v>3050</c:v>
                </c:pt>
                <c:pt idx="52">
                  <c:v>3813</c:v>
                </c:pt>
                <c:pt idx="53">
                  <c:v>3638</c:v>
                </c:pt>
                <c:pt idx="54">
                  <c:v>3776</c:v>
                </c:pt>
                <c:pt idx="55">
                  <c:v>2888</c:v>
                </c:pt>
                <c:pt idx="56">
                  <c:v>2962</c:v>
                </c:pt>
                <c:pt idx="57">
                  <c:v>2896</c:v>
                </c:pt>
                <c:pt idx="58">
                  <c:v>3158</c:v>
                </c:pt>
                <c:pt idx="59">
                  <c:v>3479</c:v>
                </c:pt>
                <c:pt idx="60">
                  <c:v>3759</c:v>
                </c:pt>
                <c:pt idx="61">
                  <c:v>2764</c:v>
                </c:pt>
                <c:pt idx="62">
                  <c:v>3750</c:v>
                </c:pt>
                <c:pt idx="63">
                  <c:v>3073</c:v>
                </c:pt>
                <c:pt idx="64">
                  <c:v>3498</c:v>
                </c:pt>
                <c:pt idx="65">
                  <c:v>3303</c:v>
                </c:pt>
                <c:pt idx="66">
                  <c:v>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7144-B61E-71F2EDE8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01135"/>
        <c:axId val="781504031"/>
      </c:scatterChart>
      <c:valAx>
        <c:axId val="7813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04031"/>
        <c:crosses val="autoZero"/>
        <c:crossBetween val="midCat"/>
      </c:valAx>
      <c:valAx>
        <c:axId val="7815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Sheet3!$D$2:$D$68</c:f>
              <c:strCache>
                <c:ptCount val="67"/>
                <c:pt idx="0">
                  <c:v>HepG2-D10</c:v>
                </c:pt>
                <c:pt idx="1">
                  <c:v>10.10</c:v>
                </c:pt>
                <c:pt idx="2">
                  <c:v>40.00</c:v>
                </c:pt>
                <c:pt idx="3">
                  <c:v>44.32</c:v>
                </c:pt>
                <c:pt idx="4">
                  <c:v>60.10</c:v>
                </c:pt>
                <c:pt idx="5">
                  <c:v>53.30</c:v>
                </c:pt>
                <c:pt idx="6">
                  <c:v>60.00</c:v>
                </c:pt>
                <c:pt idx="7">
                  <c:v>27.30</c:v>
                </c:pt>
                <c:pt idx="8">
                  <c:v>46.88</c:v>
                </c:pt>
                <c:pt idx="9">
                  <c:v>53.22</c:v>
                </c:pt>
                <c:pt idx="10">
                  <c:v>61.91</c:v>
                </c:pt>
                <c:pt idx="11">
                  <c:v>36.60</c:v>
                </c:pt>
                <c:pt idx="12">
                  <c:v>47.19</c:v>
                </c:pt>
                <c:pt idx="13">
                  <c:v>57.30</c:v>
                </c:pt>
                <c:pt idx="14">
                  <c:v>29.54</c:v>
                </c:pt>
                <c:pt idx="15">
                  <c:v>32.40</c:v>
                </c:pt>
                <c:pt idx="16">
                  <c:v>53.55</c:v>
                </c:pt>
                <c:pt idx="17">
                  <c:v>53.20</c:v>
                </c:pt>
                <c:pt idx="18">
                  <c:v>52.56</c:v>
                </c:pt>
                <c:pt idx="19">
                  <c:v>73.06</c:v>
                </c:pt>
                <c:pt idx="20">
                  <c:v>24.59</c:v>
                </c:pt>
                <c:pt idx="21">
                  <c:v>29.67</c:v>
                </c:pt>
                <c:pt idx="22">
                  <c:v>65.21</c:v>
                </c:pt>
                <c:pt idx="23">
                  <c:v>63.81</c:v>
                </c:pt>
                <c:pt idx="24">
                  <c:v>66.72</c:v>
                </c:pt>
                <c:pt idx="25">
                  <c:v>78.80</c:v>
                </c:pt>
                <c:pt idx="26">
                  <c:v>49.42</c:v>
                </c:pt>
                <c:pt idx="27">
                  <c:v>68.58</c:v>
                </c:pt>
                <c:pt idx="28">
                  <c:v>78.69</c:v>
                </c:pt>
                <c:pt idx="29">
                  <c:v>71.61</c:v>
                </c:pt>
                <c:pt idx="30">
                  <c:v>83.96</c:v>
                </c:pt>
                <c:pt idx="31">
                  <c:v>78.45</c:v>
                </c:pt>
                <c:pt idx="32">
                  <c:v>63.74</c:v>
                </c:pt>
                <c:pt idx="33">
                  <c:v>88.95</c:v>
                </c:pt>
                <c:pt idx="34">
                  <c:v>90.98</c:v>
                </c:pt>
                <c:pt idx="35">
                  <c:v>73.79</c:v>
                </c:pt>
                <c:pt idx="36">
                  <c:v>55.05</c:v>
                </c:pt>
                <c:pt idx="37">
                  <c:v>43.10</c:v>
                </c:pt>
                <c:pt idx="38">
                  <c:v>18.00</c:v>
                </c:pt>
                <c:pt idx="39">
                  <c:v>18.59</c:v>
                </c:pt>
                <c:pt idx="40">
                  <c:v>16.04</c:v>
                </c:pt>
                <c:pt idx="41">
                  <c:v>19.95</c:v>
                </c:pt>
                <c:pt idx="42">
                  <c:v>17.73</c:v>
                </c:pt>
                <c:pt idx="43">
                  <c:v>29.34</c:v>
                </c:pt>
                <c:pt idx="44">
                  <c:v>38.60</c:v>
                </c:pt>
                <c:pt idx="45">
                  <c:v>31.90</c:v>
                </c:pt>
                <c:pt idx="46">
                  <c:v>38.59</c:v>
                </c:pt>
                <c:pt idx="47">
                  <c:v>51.63</c:v>
                </c:pt>
                <c:pt idx="48">
                  <c:v>32.98</c:v>
                </c:pt>
                <c:pt idx="49">
                  <c:v>31.49</c:v>
                </c:pt>
                <c:pt idx="50">
                  <c:v>27.69</c:v>
                </c:pt>
                <c:pt idx="51">
                  <c:v>32.65</c:v>
                </c:pt>
                <c:pt idx="52">
                  <c:v>61.79</c:v>
                </c:pt>
                <c:pt idx="53">
                  <c:v>50.35</c:v>
                </c:pt>
                <c:pt idx="54">
                  <c:v>58.64</c:v>
                </c:pt>
                <c:pt idx="55">
                  <c:v>37.70</c:v>
                </c:pt>
                <c:pt idx="56">
                  <c:v>38.96</c:v>
                </c:pt>
                <c:pt idx="57">
                  <c:v>40.71</c:v>
                </c:pt>
                <c:pt idx="58">
                  <c:v>76.47</c:v>
                </c:pt>
                <c:pt idx="59">
                  <c:v>66.30</c:v>
                </c:pt>
                <c:pt idx="60">
                  <c:v>64.69</c:v>
                </c:pt>
                <c:pt idx="61">
                  <c:v>37.75</c:v>
                </c:pt>
                <c:pt idx="62">
                  <c:v>35.13</c:v>
                </c:pt>
                <c:pt idx="63">
                  <c:v>37.28</c:v>
                </c:pt>
                <c:pt idx="64">
                  <c:v>59.02</c:v>
                </c:pt>
                <c:pt idx="65">
                  <c:v>53.58</c:v>
                </c:pt>
                <c:pt idx="66">
                  <c:v>66.05</c:v>
                </c:pt>
              </c:strCache>
            </c:strRef>
          </c:xVal>
          <c:yVal>
            <c:numRef>
              <c:f>Sheet3!$N$2:$N$68</c:f>
              <c:numCache>
                <c:formatCode>General</c:formatCode>
                <c:ptCount val="67"/>
                <c:pt idx="0">
                  <c:v>0</c:v>
                </c:pt>
                <c:pt idx="1">
                  <c:v>14772</c:v>
                </c:pt>
                <c:pt idx="2">
                  <c:v>14611</c:v>
                </c:pt>
                <c:pt idx="3">
                  <c:v>16932</c:v>
                </c:pt>
                <c:pt idx="4">
                  <c:v>14624</c:v>
                </c:pt>
                <c:pt idx="5">
                  <c:v>15324</c:v>
                </c:pt>
                <c:pt idx="6">
                  <c:v>14634</c:v>
                </c:pt>
                <c:pt idx="7">
                  <c:v>10023</c:v>
                </c:pt>
                <c:pt idx="8">
                  <c:v>9332</c:v>
                </c:pt>
                <c:pt idx="9">
                  <c:v>10611</c:v>
                </c:pt>
                <c:pt idx="10">
                  <c:v>9534</c:v>
                </c:pt>
                <c:pt idx="11">
                  <c:v>10631</c:v>
                </c:pt>
                <c:pt idx="12">
                  <c:v>12247</c:v>
                </c:pt>
                <c:pt idx="13">
                  <c:v>5396</c:v>
                </c:pt>
                <c:pt idx="14">
                  <c:v>3583</c:v>
                </c:pt>
                <c:pt idx="15">
                  <c:v>3781</c:v>
                </c:pt>
                <c:pt idx="16">
                  <c:v>5550</c:v>
                </c:pt>
                <c:pt idx="17">
                  <c:v>5486</c:v>
                </c:pt>
                <c:pt idx="18">
                  <c:v>6108</c:v>
                </c:pt>
                <c:pt idx="19">
                  <c:v>4919</c:v>
                </c:pt>
                <c:pt idx="20">
                  <c:v>4103</c:v>
                </c:pt>
                <c:pt idx="21">
                  <c:v>6263</c:v>
                </c:pt>
                <c:pt idx="22">
                  <c:v>5164</c:v>
                </c:pt>
                <c:pt idx="23">
                  <c:v>5022</c:v>
                </c:pt>
                <c:pt idx="24">
                  <c:v>5525</c:v>
                </c:pt>
                <c:pt idx="25">
                  <c:v>16130</c:v>
                </c:pt>
                <c:pt idx="26">
                  <c:v>11312</c:v>
                </c:pt>
                <c:pt idx="27">
                  <c:v>13713</c:v>
                </c:pt>
                <c:pt idx="28">
                  <c:v>17051</c:v>
                </c:pt>
                <c:pt idx="29">
                  <c:v>13438</c:v>
                </c:pt>
                <c:pt idx="30">
                  <c:v>14834</c:v>
                </c:pt>
                <c:pt idx="31">
                  <c:v>14041</c:v>
                </c:pt>
                <c:pt idx="32">
                  <c:v>12171</c:v>
                </c:pt>
                <c:pt idx="33">
                  <c:v>13241</c:v>
                </c:pt>
                <c:pt idx="34">
                  <c:v>13275</c:v>
                </c:pt>
                <c:pt idx="35">
                  <c:v>14007</c:v>
                </c:pt>
                <c:pt idx="36">
                  <c:v>15075</c:v>
                </c:pt>
                <c:pt idx="37">
                  <c:v>13293</c:v>
                </c:pt>
                <c:pt idx="38">
                  <c:v>13916</c:v>
                </c:pt>
                <c:pt idx="39">
                  <c:v>14225</c:v>
                </c:pt>
                <c:pt idx="40">
                  <c:v>13241</c:v>
                </c:pt>
                <c:pt idx="41">
                  <c:v>14923</c:v>
                </c:pt>
                <c:pt idx="42">
                  <c:v>19359</c:v>
                </c:pt>
                <c:pt idx="43">
                  <c:v>16452</c:v>
                </c:pt>
                <c:pt idx="44">
                  <c:v>15622</c:v>
                </c:pt>
                <c:pt idx="45">
                  <c:v>16062</c:v>
                </c:pt>
                <c:pt idx="46">
                  <c:v>15427</c:v>
                </c:pt>
                <c:pt idx="47">
                  <c:v>17276</c:v>
                </c:pt>
                <c:pt idx="48">
                  <c:v>18107</c:v>
                </c:pt>
                <c:pt idx="49">
                  <c:v>3767</c:v>
                </c:pt>
                <c:pt idx="50">
                  <c:v>3662</c:v>
                </c:pt>
                <c:pt idx="51">
                  <c:v>3050</c:v>
                </c:pt>
                <c:pt idx="52">
                  <c:v>3813</c:v>
                </c:pt>
                <c:pt idx="53">
                  <c:v>3638</c:v>
                </c:pt>
                <c:pt idx="54">
                  <c:v>3776</c:v>
                </c:pt>
                <c:pt idx="55">
                  <c:v>2888</c:v>
                </c:pt>
                <c:pt idx="56">
                  <c:v>2962</c:v>
                </c:pt>
                <c:pt idx="57">
                  <c:v>2896</c:v>
                </c:pt>
                <c:pt idx="58">
                  <c:v>3158</c:v>
                </c:pt>
                <c:pt idx="59">
                  <c:v>3479</c:v>
                </c:pt>
                <c:pt idx="60">
                  <c:v>3759</c:v>
                </c:pt>
                <c:pt idx="61">
                  <c:v>2764</c:v>
                </c:pt>
                <c:pt idx="62">
                  <c:v>3750</c:v>
                </c:pt>
                <c:pt idx="63">
                  <c:v>3073</c:v>
                </c:pt>
                <c:pt idx="64">
                  <c:v>3498</c:v>
                </c:pt>
                <c:pt idx="65">
                  <c:v>3303</c:v>
                </c:pt>
                <c:pt idx="66">
                  <c:v>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7144-B61E-71F2EDE8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01135"/>
        <c:axId val="781504031"/>
      </c:scatterChart>
      <c:valAx>
        <c:axId val="7813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04031"/>
        <c:crosses val="autoZero"/>
        <c:crossBetween val="midCat"/>
      </c:valAx>
      <c:valAx>
        <c:axId val="7815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Sheet7!$Q$54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Sheet7!$G$55:$G$74</c:f>
              <c:numCache>
                <c:formatCode>0.00</c:formatCode>
                <c:ptCount val="20"/>
                <c:pt idx="0">
                  <c:v>31.49</c:v>
                </c:pt>
                <c:pt idx="1">
                  <c:v>27.69</c:v>
                </c:pt>
                <c:pt idx="2">
                  <c:v>32.65</c:v>
                </c:pt>
                <c:pt idx="3">
                  <c:v>61.79</c:v>
                </c:pt>
                <c:pt idx="4">
                  <c:v>50.35</c:v>
                </c:pt>
                <c:pt idx="5">
                  <c:v>58.64</c:v>
                </c:pt>
                <c:pt idx="7">
                  <c:v>37.700000000000003</c:v>
                </c:pt>
                <c:pt idx="8">
                  <c:v>38.96</c:v>
                </c:pt>
                <c:pt idx="9">
                  <c:v>40.71</c:v>
                </c:pt>
                <c:pt idx="10">
                  <c:v>76.47</c:v>
                </c:pt>
                <c:pt idx="11">
                  <c:v>66.3</c:v>
                </c:pt>
                <c:pt idx="12">
                  <c:v>64.69</c:v>
                </c:pt>
                <c:pt idx="14">
                  <c:v>37.75</c:v>
                </c:pt>
                <c:pt idx="15">
                  <c:v>35.130000000000003</c:v>
                </c:pt>
                <c:pt idx="16">
                  <c:v>37.28</c:v>
                </c:pt>
                <c:pt idx="17">
                  <c:v>59.02</c:v>
                </c:pt>
                <c:pt idx="18">
                  <c:v>53.58</c:v>
                </c:pt>
                <c:pt idx="19">
                  <c:v>66.05</c:v>
                </c:pt>
              </c:numCache>
            </c:numRef>
          </c:xVal>
          <c:yVal>
            <c:numRef>
              <c:f>Sheet7!$Q$55:$Q$74</c:f>
              <c:numCache>
                <c:formatCode>General</c:formatCode>
                <c:ptCount val="20"/>
                <c:pt idx="0">
                  <c:v>3005</c:v>
                </c:pt>
                <c:pt idx="1">
                  <c:v>2734</c:v>
                </c:pt>
                <c:pt idx="2">
                  <c:v>3144</c:v>
                </c:pt>
                <c:pt idx="3">
                  <c:v>3015</c:v>
                </c:pt>
                <c:pt idx="4">
                  <c:v>3044</c:v>
                </c:pt>
                <c:pt idx="5">
                  <c:v>2910</c:v>
                </c:pt>
                <c:pt idx="7">
                  <c:v>2120</c:v>
                </c:pt>
                <c:pt idx="8">
                  <c:v>1967</c:v>
                </c:pt>
                <c:pt idx="9">
                  <c:v>2599</c:v>
                </c:pt>
                <c:pt idx="10">
                  <c:v>2491</c:v>
                </c:pt>
                <c:pt idx="11">
                  <c:v>2791</c:v>
                </c:pt>
                <c:pt idx="12">
                  <c:v>2560</c:v>
                </c:pt>
                <c:pt idx="14">
                  <c:v>2859</c:v>
                </c:pt>
                <c:pt idx="15">
                  <c:v>3069</c:v>
                </c:pt>
                <c:pt idx="16">
                  <c:v>3089</c:v>
                </c:pt>
                <c:pt idx="17">
                  <c:v>2921</c:v>
                </c:pt>
                <c:pt idx="18">
                  <c:v>2797</c:v>
                </c:pt>
                <c:pt idx="19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2-7947-877B-22F462DB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63327"/>
        <c:axId val="631165055"/>
      </c:scatterChart>
      <c:valAx>
        <c:axId val="6311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65055"/>
        <c:crosses val="autoZero"/>
        <c:crossBetween val="midCat"/>
      </c:valAx>
      <c:valAx>
        <c:axId val="631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6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Sheet7!$N$54</c:f>
              <c:strCache>
                <c:ptCount val="1"/>
                <c:pt idx="0">
                  <c:v>NKG2A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Sheet7!$G$55:$G$74</c:f>
              <c:numCache>
                <c:formatCode>0.00</c:formatCode>
                <c:ptCount val="20"/>
                <c:pt idx="0">
                  <c:v>31.49</c:v>
                </c:pt>
                <c:pt idx="1">
                  <c:v>27.69</c:v>
                </c:pt>
                <c:pt idx="2">
                  <c:v>32.65</c:v>
                </c:pt>
                <c:pt idx="3">
                  <c:v>61.79</c:v>
                </c:pt>
                <c:pt idx="4">
                  <c:v>50.35</c:v>
                </c:pt>
                <c:pt idx="5">
                  <c:v>58.64</c:v>
                </c:pt>
                <c:pt idx="7">
                  <c:v>37.700000000000003</c:v>
                </c:pt>
                <c:pt idx="8">
                  <c:v>38.96</c:v>
                </c:pt>
                <c:pt idx="9">
                  <c:v>40.71</c:v>
                </c:pt>
                <c:pt idx="10">
                  <c:v>76.47</c:v>
                </c:pt>
                <c:pt idx="11">
                  <c:v>66.3</c:v>
                </c:pt>
                <c:pt idx="12">
                  <c:v>64.69</c:v>
                </c:pt>
                <c:pt idx="14">
                  <c:v>37.75</c:v>
                </c:pt>
                <c:pt idx="15">
                  <c:v>35.130000000000003</c:v>
                </c:pt>
                <c:pt idx="16">
                  <c:v>37.28</c:v>
                </c:pt>
                <c:pt idx="17">
                  <c:v>59.02</c:v>
                </c:pt>
                <c:pt idx="18">
                  <c:v>53.58</c:v>
                </c:pt>
                <c:pt idx="19">
                  <c:v>66.05</c:v>
                </c:pt>
              </c:numCache>
            </c:numRef>
          </c:xVal>
          <c:yVal>
            <c:numRef>
              <c:f>Sheet7!$N$55:$N$74</c:f>
              <c:numCache>
                <c:formatCode>General</c:formatCode>
                <c:ptCount val="20"/>
                <c:pt idx="0">
                  <c:v>3767</c:v>
                </c:pt>
                <c:pt idx="1">
                  <c:v>3662</c:v>
                </c:pt>
                <c:pt idx="2">
                  <c:v>3050</c:v>
                </c:pt>
                <c:pt idx="3">
                  <c:v>3813</c:v>
                </c:pt>
                <c:pt idx="4">
                  <c:v>3638</c:v>
                </c:pt>
                <c:pt idx="5">
                  <c:v>3776</c:v>
                </c:pt>
                <c:pt idx="7">
                  <c:v>2888</c:v>
                </c:pt>
                <c:pt idx="8">
                  <c:v>2962</c:v>
                </c:pt>
                <c:pt idx="9">
                  <c:v>2896</c:v>
                </c:pt>
                <c:pt idx="10">
                  <c:v>3158</c:v>
                </c:pt>
                <c:pt idx="11">
                  <c:v>3479</c:v>
                </c:pt>
                <c:pt idx="12">
                  <c:v>3759</c:v>
                </c:pt>
                <c:pt idx="14">
                  <c:v>2764</c:v>
                </c:pt>
                <c:pt idx="15">
                  <c:v>3750</c:v>
                </c:pt>
                <c:pt idx="16">
                  <c:v>3073</c:v>
                </c:pt>
                <c:pt idx="17">
                  <c:v>3498</c:v>
                </c:pt>
                <c:pt idx="18">
                  <c:v>3303</c:v>
                </c:pt>
                <c:pt idx="19">
                  <c:v>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A-254C-A311-ECC92ED8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9151"/>
        <c:axId val="700000879"/>
      </c:scatterChart>
      <c:valAx>
        <c:axId val="6999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0879"/>
        <c:crosses val="autoZero"/>
        <c:crossBetween val="midCat"/>
      </c:valAx>
      <c:valAx>
        <c:axId val="7000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Sheet5!$L$2</c:f>
              <c:strCache>
                <c:ptCount val="1"/>
                <c:pt idx="0">
                  <c:v>NKG2D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Sheet5!$L$3:$L$68</c:f>
              <c:numCache>
                <c:formatCode>General</c:formatCode>
                <c:ptCount val="66"/>
                <c:pt idx="0">
                  <c:v>2412</c:v>
                </c:pt>
                <c:pt idx="1">
                  <c:v>1859</c:v>
                </c:pt>
                <c:pt idx="2">
                  <c:v>2352</c:v>
                </c:pt>
                <c:pt idx="3">
                  <c:v>2084</c:v>
                </c:pt>
                <c:pt idx="4">
                  <c:v>2189</c:v>
                </c:pt>
                <c:pt idx="5">
                  <c:v>1779</c:v>
                </c:pt>
                <c:pt idx="6">
                  <c:v>2865</c:v>
                </c:pt>
                <c:pt idx="7">
                  <c:v>2359</c:v>
                </c:pt>
                <c:pt idx="8">
                  <c:v>2387</c:v>
                </c:pt>
                <c:pt idx="9">
                  <c:v>3085</c:v>
                </c:pt>
                <c:pt idx="10">
                  <c:v>3105</c:v>
                </c:pt>
                <c:pt idx="11">
                  <c:v>3283</c:v>
                </c:pt>
                <c:pt idx="12">
                  <c:v>1287</c:v>
                </c:pt>
                <c:pt idx="13">
                  <c:v>1004</c:v>
                </c:pt>
                <c:pt idx="14">
                  <c:v>969</c:v>
                </c:pt>
                <c:pt idx="15">
                  <c:v>1206</c:v>
                </c:pt>
                <c:pt idx="16">
                  <c:v>1274</c:v>
                </c:pt>
                <c:pt idx="17">
                  <c:v>1028</c:v>
                </c:pt>
                <c:pt idx="18">
                  <c:v>1556</c:v>
                </c:pt>
                <c:pt idx="19">
                  <c:v>1393</c:v>
                </c:pt>
                <c:pt idx="20">
                  <c:v>1718</c:v>
                </c:pt>
                <c:pt idx="21">
                  <c:v>1560</c:v>
                </c:pt>
                <c:pt idx="22">
                  <c:v>1516</c:v>
                </c:pt>
                <c:pt idx="23">
                  <c:v>1486</c:v>
                </c:pt>
                <c:pt idx="24">
                  <c:v>2033</c:v>
                </c:pt>
                <c:pt idx="25">
                  <c:v>1719</c:v>
                </c:pt>
                <c:pt idx="26">
                  <c:v>1834</c:v>
                </c:pt>
                <c:pt idx="27">
                  <c:v>1894</c:v>
                </c:pt>
                <c:pt idx="28">
                  <c:v>1857</c:v>
                </c:pt>
                <c:pt idx="29">
                  <c:v>1631</c:v>
                </c:pt>
                <c:pt idx="30">
                  <c:v>1824</c:v>
                </c:pt>
                <c:pt idx="31">
                  <c:v>2003</c:v>
                </c:pt>
                <c:pt idx="32">
                  <c:v>1990</c:v>
                </c:pt>
                <c:pt idx="33">
                  <c:v>1728</c:v>
                </c:pt>
                <c:pt idx="34">
                  <c:v>1773</c:v>
                </c:pt>
                <c:pt idx="35">
                  <c:v>1708</c:v>
                </c:pt>
                <c:pt idx="36">
                  <c:v>2347</c:v>
                </c:pt>
                <c:pt idx="37">
                  <c:v>2119</c:v>
                </c:pt>
                <c:pt idx="38">
                  <c:v>2055</c:v>
                </c:pt>
                <c:pt idx="39">
                  <c:v>2253</c:v>
                </c:pt>
                <c:pt idx="40">
                  <c:v>2658</c:v>
                </c:pt>
                <c:pt idx="41">
                  <c:v>2475</c:v>
                </c:pt>
                <c:pt idx="42">
                  <c:v>2545</c:v>
                </c:pt>
                <c:pt idx="43">
                  <c:v>2398</c:v>
                </c:pt>
                <c:pt idx="44">
                  <c:v>2410</c:v>
                </c:pt>
                <c:pt idx="45">
                  <c:v>2369</c:v>
                </c:pt>
                <c:pt idx="46">
                  <c:v>2594</c:v>
                </c:pt>
                <c:pt idx="47">
                  <c:v>2474</c:v>
                </c:pt>
                <c:pt idx="48">
                  <c:v>3005</c:v>
                </c:pt>
                <c:pt idx="49">
                  <c:v>2734</c:v>
                </c:pt>
                <c:pt idx="50">
                  <c:v>3144</c:v>
                </c:pt>
                <c:pt idx="51">
                  <c:v>3015</c:v>
                </c:pt>
                <c:pt idx="52">
                  <c:v>3044</c:v>
                </c:pt>
                <c:pt idx="53">
                  <c:v>2910</c:v>
                </c:pt>
                <c:pt idx="54">
                  <c:v>2120</c:v>
                </c:pt>
                <c:pt idx="55">
                  <c:v>1967</c:v>
                </c:pt>
                <c:pt idx="56">
                  <c:v>2599</c:v>
                </c:pt>
                <c:pt idx="57">
                  <c:v>2491</c:v>
                </c:pt>
                <c:pt idx="58">
                  <c:v>2791</c:v>
                </c:pt>
                <c:pt idx="59">
                  <c:v>2560</c:v>
                </c:pt>
                <c:pt idx="60">
                  <c:v>2859</c:v>
                </c:pt>
                <c:pt idx="61">
                  <c:v>3069</c:v>
                </c:pt>
                <c:pt idx="62">
                  <c:v>3089</c:v>
                </c:pt>
                <c:pt idx="63">
                  <c:v>2921</c:v>
                </c:pt>
                <c:pt idx="64">
                  <c:v>2797</c:v>
                </c:pt>
                <c:pt idx="65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6-A746-BBB7-C03B5917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20815"/>
        <c:axId val="739722543"/>
      </c:scatterChart>
      <c:valAx>
        <c:axId val="7397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2543"/>
        <c:crosses val="autoZero"/>
        <c:crossBetween val="midCat"/>
      </c:valAx>
      <c:valAx>
        <c:axId val="7397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Sheet5!$N$2</c:f>
              <c:strCache>
                <c:ptCount val="1"/>
                <c:pt idx="0">
                  <c:v>NKG2A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Sheet5!$N$3:$N$68</c:f>
              <c:numCache>
                <c:formatCode>General</c:formatCode>
                <c:ptCount val="66"/>
                <c:pt idx="0">
                  <c:v>14772</c:v>
                </c:pt>
                <c:pt idx="1">
                  <c:v>14611</c:v>
                </c:pt>
                <c:pt idx="2">
                  <c:v>16932</c:v>
                </c:pt>
                <c:pt idx="3">
                  <c:v>14624</c:v>
                </c:pt>
                <c:pt idx="4">
                  <c:v>15324</c:v>
                </c:pt>
                <c:pt idx="5">
                  <c:v>14634</c:v>
                </c:pt>
                <c:pt idx="6">
                  <c:v>10023</c:v>
                </c:pt>
                <c:pt idx="7">
                  <c:v>9332</c:v>
                </c:pt>
                <c:pt idx="8">
                  <c:v>10611</c:v>
                </c:pt>
                <c:pt idx="9">
                  <c:v>9534</c:v>
                </c:pt>
                <c:pt idx="10">
                  <c:v>10631</c:v>
                </c:pt>
                <c:pt idx="11">
                  <c:v>12247</c:v>
                </c:pt>
                <c:pt idx="12">
                  <c:v>5396</c:v>
                </c:pt>
                <c:pt idx="13">
                  <c:v>3583</c:v>
                </c:pt>
                <c:pt idx="14">
                  <c:v>3781</c:v>
                </c:pt>
                <c:pt idx="15">
                  <c:v>5550</c:v>
                </c:pt>
                <c:pt idx="16">
                  <c:v>5486</c:v>
                </c:pt>
                <c:pt idx="17">
                  <c:v>6108</c:v>
                </c:pt>
                <c:pt idx="18">
                  <c:v>4919</c:v>
                </c:pt>
                <c:pt idx="19">
                  <c:v>4103</c:v>
                </c:pt>
                <c:pt idx="20">
                  <c:v>6263</c:v>
                </c:pt>
                <c:pt idx="21">
                  <c:v>5164</c:v>
                </c:pt>
                <c:pt idx="22">
                  <c:v>5022</c:v>
                </c:pt>
                <c:pt idx="23">
                  <c:v>5525</c:v>
                </c:pt>
                <c:pt idx="24">
                  <c:v>16130</c:v>
                </c:pt>
                <c:pt idx="25">
                  <c:v>11312</c:v>
                </c:pt>
                <c:pt idx="26">
                  <c:v>13713</c:v>
                </c:pt>
                <c:pt idx="27">
                  <c:v>17051</c:v>
                </c:pt>
                <c:pt idx="28">
                  <c:v>13438</c:v>
                </c:pt>
                <c:pt idx="29">
                  <c:v>14834</c:v>
                </c:pt>
                <c:pt idx="30">
                  <c:v>14041</c:v>
                </c:pt>
                <c:pt idx="31">
                  <c:v>12171</c:v>
                </c:pt>
                <c:pt idx="32">
                  <c:v>13241</c:v>
                </c:pt>
                <c:pt idx="33">
                  <c:v>13275</c:v>
                </c:pt>
                <c:pt idx="34">
                  <c:v>14007</c:v>
                </c:pt>
                <c:pt idx="35">
                  <c:v>15075</c:v>
                </c:pt>
                <c:pt idx="36">
                  <c:v>13293</c:v>
                </c:pt>
                <c:pt idx="37">
                  <c:v>13916</c:v>
                </c:pt>
                <c:pt idx="38">
                  <c:v>14225</c:v>
                </c:pt>
                <c:pt idx="39">
                  <c:v>13241</c:v>
                </c:pt>
                <c:pt idx="40">
                  <c:v>14923</c:v>
                </c:pt>
                <c:pt idx="41">
                  <c:v>19359</c:v>
                </c:pt>
                <c:pt idx="42">
                  <c:v>16452</c:v>
                </c:pt>
                <c:pt idx="43">
                  <c:v>15622</c:v>
                </c:pt>
                <c:pt idx="44">
                  <c:v>16062</c:v>
                </c:pt>
                <c:pt idx="45">
                  <c:v>15427</c:v>
                </c:pt>
                <c:pt idx="46">
                  <c:v>17276</c:v>
                </c:pt>
                <c:pt idx="47">
                  <c:v>18107</c:v>
                </c:pt>
                <c:pt idx="48">
                  <c:v>3767</c:v>
                </c:pt>
                <c:pt idx="49">
                  <c:v>3662</c:v>
                </c:pt>
                <c:pt idx="50">
                  <c:v>3050</c:v>
                </c:pt>
                <c:pt idx="51">
                  <c:v>3813</c:v>
                </c:pt>
                <c:pt idx="52">
                  <c:v>3638</c:v>
                </c:pt>
                <c:pt idx="53">
                  <c:v>3776</c:v>
                </c:pt>
                <c:pt idx="54">
                  <c:v>2888</c:v>
                </c:pt>
                <c:pt idx="55">
                  <c:v>2962</c:v>
                </c:pt>
                <c:pt idx="56">
                  <c:v>2896</c:v>
                </c:pt>
                <c:pt idx="57">
                  <c:v>3158</c:v>
                </c:pt>
                <c:pt idx="58">
                  <c:v>3479</c:v>
                </c:pt>
                <c:pt idx="59">
                  <c:v>3759</c:v>
                </c:pt>
                <c:pt idx="60">
                  <c:v>2764</c:v>
                </c:pt>
                <c:pt idx="61">
                  <c:v>3750</c:v>
                </c:pt>
                <c:pt idx="62">
                  <c:v>3073</c:v>
                </c:pt>
                <c:pt idx="63">
                  <c:v>3498</c:v>
                </c:pt>
                <c:pt idx="64">
                  <c:v>3303</c:v>
                </c:pt>
                <c:pt idx="65">
                  <c:v>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A140-9E14-EFF4B40C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29615"/>
        <c:axId val="735875439"/>
      </c:scatterChart>
      <c:valAx>
        <c:axId val="7358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75439"/>
        <c:crosses val="autoZero"/>
        <c:crossBetween val="midCat"/>
      </c:valAx>
      <c:valAx>
        <c:axId val="7358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NKp30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Sheet5!$J$3:$J$68</c:f>
              <c:numCache>
                <c:formatCode>General</c:formatCode>
                <c:ptCount val="66"/>
                <c:pt idx="0">
                  <c:v>12043</c:v>
                </c:pt>
                <c:pt idx="1">
                  <c:v>6556</c:v>
                </c:pt>
                <c:pt idx="2">
                  <c:v>5879</c:v>
                </c:pt>
                <c:pt idx="3">
                  <c:v>11934</c:v>
                </c:pt>
                <c:pt idx="4">
                  <c:v>11537</c:v>
                </c:pt>
                <c:pt idx="5">
                  <c:v>8223</c:v>
                </c:pt>
                <c:pt idx="6">
                  <c:v>10074</c:v>
                </c:pt>
                <c:pt idx="7">
                  <c:v>7053</c:v>
                </c:pt>
                <c:pt idx="8">
                  <c:v>6182</c:v>
                </c:pt>
                <c:pt idx="9">
                  <c:v>10315</c:v>
                </c:pt>
                <c:pt idx="10">
                  <c:v>10641</c:v>
                </c:pt>
                <c:pt idx="11">
                  <c:v>9377</c:v>
                </c:pt>
                <c:pt idx="12">
                  <c:v>16718</c:v>
                </c:pt>
                <c:pt idx="13">
                  <c:v>11427</c:v>
                </c:pt>
                <c:pt idx="14">
                  <c:v>8281</c:v>
                </c:pt>
                <c:pt idx="15">
                  <c:v>16892</c:v>
                </c:pt>
                <c:pt idx="16">
                  <c:v>17015</c:v>
                </c:pt>
                <c:pt idx="17">
                  <c:v>10754</c:v>
                </c:pt>
                <c:pt idx="18">
                  <c:v>13999</c:v>
                </c:pt>
                <c:pt idx="19">
                  <c:v>4764</c:v>
                </c:pt>
                <c:pt idx="20">
                  <c:v>4410</c:v>
                </c:pt>
                <c:pt idx="21">
                  <c:v>13974</c:v>
                </c:pt>
                <c:pt idx="22">
                  <c:v>13214</c:v>
                </c:pt>
                <c:pt idx="23">
                  <c:v>11377</c:v>
                </c:pt>
                <c:pt idx="24">
                  <c:v>4962</c:v>
                </c:pt>
                <c:pt idx="25">
                  <c:v>3580</c:v>
                </c:pt>
                <c:pt idx="26">
                  <c:v>4648</c:v>
                </c:pt>
                <c:pt idx="27">
                  <c:v>8571</c:v>
                </c:pt>
                <c:pt idx="28">
                  <c:v>7570</c:v>
                </c:pt>
                <c:pt idx="29">
                  <c:v>5311</c:v>
                </c:pt>
                <c:pt idx="30">
                  <c:v>6550</c:v>
                </c:pt>
                <c:pt idx="31">
                  <c:v>3722</c:v>
                </c:pt>
                <c:pt idx="32">
                  <c:v>4348</c:v>
                </c:pt>
                <c:pt idx="33">
                  <c:v>6811</c:v>
                </c:pt>
                <c:pt idx="34">
                  <c:v>7274</c:v>
                </c:pt>
                <c:pt idx="35">
                  <c:v>6027</c:v>
                </c:pt>
                <c:pt idx="36">
                  <c:v>11955</c:v>
                </c:pt>
                <c:pt idx="37">
                  <c:v>3948</c:v>
                </c:pt>
                <c:pt idx="38">
                  <c:v>4395</c:v>
                </c:pt>
                <c:pt idx="39">
                  <c:v>11437</c:v>
                </c:pt>
                <c:pt idx="40">
                  <c:v>13736</c:v>
                </c:pt>
                <c:pt idx="41">
                  <c:v>11032</c:v>
                </c:pt>
                <c:pt idx="42">
                  <c:v>12222</c:v>
                </c:pt>
                <c:pt idx="43">
                  <c:v>4617</c:v>
                </c:pt>
                <c:pt idx="44">
                  <c:v>5360</c:v>
                </c:pt>
                <c:pt idx="45">
                  <c:v>10599</c:v>
                </c:pt>
                <c:pt idx="46">
                  <c:v>12018</c:v>
                </c:pt>
                <c:pt idx="47">
                  <c:v>10364</c:v>
                </c:pt>
                <c:pt idx="48">
                  <c:v>5254</c:v>
                </c:pt>
                <c:pt idx="49">
                  <c:v>4617</c:v>
                </c:pt>
                <c:pt idx="50">
                  <c:v>3661</c:v>
                </c:pt>
                <c:pt idx="51">
                  <c:v>4261</c:v>
                </c:pt>
                <c:pt idx="52">
                  <c:v>3609</c:v>
                </c:pt>
                <c:pt idx="53">
                  <c:v>3543</c:v>
                </c:pt>
                <c:pt idx="54">
                  <c:v>7348</c:v>
                </c:pt>
                <c:pt idx="55">
                  <c:v>7554</c:v>
                </c:pt>
                <c:pt idx="56">
                  <c:v>4184</c:v>
                </c:pt>
                <c:pt idx="57">
                  <c:v>4597</c:v>
                </c:pt>
                <c:pt idx="58">
                  <c:v>4662</c:v>
                </c:pt>
                <c:pt idx="59">
                  <c:v>4307</c:v>
                </c:pt>
                <c:pt idx="60">
                  <c:v>4553</c:v>
                </c:pt>
                <c:pt idx="61">
                  <c:v>5574</c:v>
                </c:pt>
                <c:pt idx="62">
                  <c:v>3440</c:v>
                </c:pt>
                <c:pt idx="63">
                  <c:v>3608</c:v>
                </c:pt>
                <c:pt idx="64">
                  <c:v>3313</c:v>
                </c:pt>
                <c:pt idx="65">
                  <c:v>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F-8840-B7CC-FE7C2D7C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00703"/>
        <c:axId val="736356751"/>
      </c:scatterChart>
      <c:valAx>
        <c:axId val="7362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56751"/>
        <c:crosses val="autoZero"/>
        <c:crossBetween val="midCat"/>
      </c:valAx>
      <c:valAx>
        <c:axId val="7363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Sheet5!$I$2</c:f>
              <c:strCache>
                <c:ptCount val="1"/>
                <c:pt idx="0">
                  <c:v>NKp44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Sheet5!$I$3:$I$68</c:f>
              <c:numCache>
                <c:formatCode>General</c:formatCode>
                <c:ptCount val="66"/>
                <c:pt idx="0">
                  <c:v>6014</c:v>
                </c:pt>
                <c:pt idx="1">
                  <c:v>3176</c:v>
                </c:pt>
                <c:pt idx="2">
                  <c:v>2359</c:v>
                </c:pt>
                <c:pt idx="3">
                  <c:v>4536</c:v>
                </c:pt>
                <c:pt idx="4">
                  <c:v>5384</c:v>
                </c:pt>
                <c:pt idx="5">
                  <c:v>4610</c:v>
                </c:pt>
                <c:pt idx="6">
                  <c:v>6340</c:v>
                </c:pt>
                <c:pt idx="7">
                  <c:v>3208</c:v>
                </c:pt>
                <c:pt idx="8">
                  <c:v>2366</c:v>
                </c:pt>
                <c:pt idx="9">
                  <c:v>4994</c:v>
                </c:pt>
                <c:pt idx="10">
                  <c:v>5753</c:v>
                </c:pt>
                <c:pt idx="11">
                  <c:v>5534</c:v>
                </c:pt>
                <c:pt idx="12">
                  <c:v>9942</c:v>
                </c:pt>
                <c:pt idx="13">
                  <c:v>4645</c:v>
                </c:pt>
                <c:pt idx="14">
                  <c:v>3772</c:v>
                </c:pt>
                <c:pt idx="15">
                  <c:v>5918</c:v>
                </c:pt>
                <c:pt idx="16">
                  <c:v>8537</c:v>
                </c:pt>
                <c:pt idx="17">
                  <c:v>6124</c:v>
                </c:pt>
                <c:pt idx="18">
                  <c:v>9628</c:v>
                </c:pt>
                <c:pt idx="19">
                  <c:v>2777</c:v>
                </c:pt>
                <c:pt idx="20">
                  <c:v>1816</c:v>
                </c:pt>
                <c:pt idx="21">
                  <c:v>6744</c:v>
                </c:pt>
                <c:pt idx="22">
                  <c:v>9321</c:v>
                </c:pt>
                <c:pt idx="23">
                  <c:v>7419</c:v>
                </c:pt>
                <c:pt idx="24">
                  <c:v>5371</c:v>
                </c:pt>
                <c:pt idx="25">
                  <c:v>2816</c:v>
                </c:pt>
                <c:pt idx="26">
                  <c:v>2311</c:v>
                </c:pt>
                <c:pt idx="27">
                  <c:v>3866</c:v>
                </c:pt>
                <c:pt idx="28">
                  <c:v>4814</c:v>
                </c:pt>
                <c:pt idx="29">
                  <c:v>3808</c:v>
                </c:pt>
                <c:pt idx="30">
                  <c:v>5911</c:v>
                </c:pt>
                <c:pt idx="31">
                  <c:v>1788</c:v>
                </c:pt>
                <c:pt idx="32">
                  <c:v>1838</c:v>
                </c:pt>
                <c:pt idx="33">
                  <c:v>3751</c:v>
                </c:pt>
                <c:pt idx="34">
                  <c:v>5227</c:v>
                </c:pt>
                <c:pt idx="35">
                  <c:v>4604</c:v>
                </c:pt>
                <c:pt idx="36">
                  <c:v>4539</c:v>
                </c:pt>
                <c:pt idx="37">
                  <c:v>2192</c:v>
                </c:pt>
                <c:pt idx="38">
                  <c:v>1568</c:v>
                </c:pt>
                <c:pt idx="39">
                  <c:v>3195</c:v>
                </c:pt>
                <c:pt idx="40">
                  <c:v>4220</c:v>
                </c:pt>
                <c:pt idx="41">
                  <c:v>3681</c:v>
                </c:pt>
                <c:pt idx="42">
                  <c:v>5914</c:v>
                </c:pt>
                <c:pt idx="43">
                  <c:v>2146</c:v>
                </c:pt>
                <c:pt idx="44">
                  <c:v>2019</c:v>
                </c:pt>
                <c:pt idx="45">
                  <c:v>3945</c:v>
                </c:pt>
                <c:pt idx="46">
                  <c:v>5471</c:v>
                </c:pt>
                <c:pt idx="47">
                  <c:v>4576</c:v>
                </c:pt>
                <c:pt idx="48">
                  <c:v>401</c:v>
                </c:pt>
                <c:pt idx="49">
                  <c:v>355</c:v>
                </c:pt>
                <c:pt idx="50">
                  <c:v>412</c:v>
                </c:pt>
                <c:pt idx="51">
                  <c:v>289</c:v>
                </c:pt>
                <c:pt idx="52">
                  <c:v>327</c:v>
                </c:pt>
                <c:pt idx="53">
                  <c:v>284</c:v>
                </c:pt>
                <c:pt idx="54">
                  <c:v>634</c:v>
                </c:pt>
                <c:pt idx="55">
                  <c:v>694</c:v>
                </c:pt>
                <c:pt idx="56">
                  <c:v>398</c:v>
                </c:pt>
                <c:pt idx="57">
                  <c:v>299</c:v>
                </c:pt>
                <c:pt idx="58">
                  <c:v>304</c:v>
                </c:pt>
                <c:pt idx="59">
                  <c:v>281</c:v>
                </c:pt>
                <c:pt idx="60">
                  <c:v>1659</c:v>
                </c:pt>
                <c:pt idx="61">
                  <c:v>392</c:v>
                </c:pt>
                <c:pt idx="62">
                  <c:v>353</c:v>
                </c:pt>
                <c:pt idx="63">
                  <c:v>279</c:v>
                </c:pt>
                <c:pt idx="64">
                  <c:v>240</c:v>
                </c:pt>
                <c:pt idx="65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0545-AE00-080D54D1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0479"/>
        <c:axId val="729642255"/>
      </c:scatterChart>
      <c:valAx>
        <c:axId val="70264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42255"/>
        <c:crosses val="autoZero"/>
        <c:crossBetween val="midCat"/>
      </c:valAx>
      <c:valAx>
        <c:axId val="729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13779527559057E-2"/>
          <c:y val="0.19483814523184603"/>
          <c:w val="0.84272244094488191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Sheet5!$M$2</c:f>
              <c:strCache>
                <c:ptCount val="1"/>
                <c:pt idx="0">
                  <c:v>NKG2C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Sheet5!$M$3:$M$68</c:f>
              <c:numCache>
                <c:formatCode>General</c:formatCode>
                <c:ptCount val="66"/>
                <c:pt idx="0">
                  <c:v>2760</c:v>
                </c:pt>
                <c:pt idx="1">
                  <c:v>2689</c:v>
                </c:pt>
                <c:pt idx="2">
                  <c:v>2949</c:v>
                </c:pt>
                <c:pt idx="3">
                  <c:v>2197</c:v>
                </c:pt>
                <c:pt idx="4">
                  <c:v>2236</c:v>
                </c:pt>
                <c:pt idx="5">
                  <c:v>1783</c:v>
                </c:pt>
                <c:pt idx="6">
                  <c:v>1909</c:v>
                </c:pt>
                <c:pt idx="7">
                  <c:v>2218</c:v>
                </c:pt>
                <c:pt idx="8">
                  <c:v>2287</c:v>
                </c:pt>
                <c:pt idx="9">
                  <c:v>2247</c:v>
                </c:pt>
                <c:pt idx="10">
                  <c:v>2486</c:v>
                </c:pt>
                <c:pt idx="11">
                  <c:v>3152</c:v>
                </c:pt>
                <c:pt idx="12">
                  <c:v>1339</c:v>
                </c:pt>
                <c:pt idx="13">
                  <c:v>1389</c:v>
                </c:pt>
                <c:pt idx="14">
                  <c:v>1623</c:v>
                </c:pt>
                <c:pt idx="15">
                  <c:v>1392</c:v>
                </c:pt>
                <c:pt idx="16">
                  <c:v>1430</c:v>
                </c:pt>
                <c:pt idx="17">
                  <c:v>1398</c:v>
                </c:pt>
                <c:pt idx="18">
                  <c:v>1563</c:v>
                </c:pt>
                <c:pt idx="19">
                  <c:v>1886</c:v>
                </c:pt>
                <c:pt idx="20">
                  <c:v>1893</c:v>
                </c:pt>
                <c:pt idx="21">
                  <c:v>1609</c:v>
                </c:pt>
                <c:pt idx="22">
                  <c:v>1478</c:v>
                </c:pt>
                <c:pt idx="23">
                  <c:v>1611</c:v>
                </c:pt>
                <c:pt idx="24">
                  <c:v>1489</c:v>
                </c:pt>
                <c:pt idx="25">
                  <c:v>1750</c:v>
                </c:pt>
                <c:pt idx="26">
                  <c:v>1663</c:v>
                </c:pt>
                <c:pt idx="27">
                  <c:v>1537</c:v>
                </c:pt>
                <c:pt idx="28">
                  <c:v>1486</c:v>
                </c:pt>
                <c:pt idx="29">
                  <c:v>1440</c:v>
                </c:pt>
                <c:pt idx="30">
                  <c:v>1539</c:v>
                </c:pt>
                <c:pt idx="31">
                  <c:v>1866</c:v>
                </c:pt>
                <c:pt idx="32">
                  <c:v>1753</c:v>
                </c:pt>
                <c:pt idx="33">
                  <c:v>1482</c:v>
                </c:pt>
                <c:pt idx="34">
                  <c:v>1520</c:v>
                </c:pt>
                <c:pt idx="35">
                  <c:v>1520</c:v>
                </c:pt>
                <c:pt idx="36">
                  <c:v>1649</c:v>
                </c:pt>
                <c:pt idx="37">
                  <c:v>2224</c:v>
                </c:pt>
                <c:pt idx="38">
                  <c:v>2132</c:v>
                </c:pt>
                <c:pt idx="39">
                  <c:v>1796</c:v>
                </c:pt>
                <c:pt idx="40">
                  <c:v>2122</c:v>
                </c:pt>
                <c:pt idx="41">
                  <c:v>2074</c:v>
                </c:pt>
                <c:pt idx="42">
                  <c:v>2286</c:v>
                </c:pt>
                <c:pt idx="43">
                  <c:v>2550</c:v>
                </c:pt>
                <c:pt idx="44">
                  <c:v>2445</c:v>
                </c:pt>
                <c:pt idx="45">
                  <c:v>2247</c:v>
                </c:pt>
                <c:pt idx="46">
                  <c:v>2455</c:v>
                </c:pt>
                <c:pt idx="47">
                  <c:v>2412</c:v>
                </c:pt>
                <c:pt idx="48">
                  <c:v>1253</c:v>
                </c:pt>
                <c:pt idx="49">
                  <c:v>974</c:v>
                </c:pt>
                <c:pt idx="50">
                  <c:v>1022</c:v>
                </c:pt>
                <c:pt idx="51">
                  <c:v>1439</c:v>
                </c:pt>
                <c:pt idx="52">
                  <c:v>1736</c:v>
                </c:pt>
                <c:pt idx="53">
                  <c:v>1824</c:v>
                </c:pt>
                <c:pt idx="54">
                  <c:v>824</c:v>
                </c:pt>
                <c:pt idx="55">
                  <c:v>1483</c:v>
                </c:pt>
                <c:pt idx="56">
                  <c:v>918</c:v>
                </c:pt>
                <c:pt idx="57">
                  <c:v>947</c:v>
                </c:pt>
                <c:pt idx="58">
                  <c:v>907</c:v>
                </c:pt>
                <c:pt idx="59">
                  <c:v>1064</c:v>
                </c:pt>
                <c:pt idx="60">
                  <c:v>2104</c:v>
                </c:pt>
                <c:pt idx="61">
                  <c:v>1362</c:v>
                </c:pt>
                <c:pt idx="62">
                  <c:v>1706</c:v>
                </c:pt>
                <c:pt idx="63">
                  <c:v>1087</c:v>
                </c:pt>
                <c:pt idx="64">
                  <c:v>1239</c:v>
                </c:pt>
                <c:pt idx="65">
                  <c:v>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1A43-A6D0-E9E76F51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9711"/>
        <c:axId val="743840127"/>
      </c:scatterChart>
      <c:valAx>
        <c:axId val="7400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40127"/>
        <c:crosses val="autoZero"/>
        <c:crossBetween val="midCat"/>
      </c:valAx>
      <c:valAx>
        <c:axId val="743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Sheet5!$K$2</c:f>
              <c:strCache>
                <c:ptCount val="1"/>
                <c:pt idx="0">
                  <c:v>NKp46 MFI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Sheet5!$D$3:$D$68</c:f>
              <c:numCache>
                <c:formatCode>0.00</c:formatCode>
                <c:ptCount val="66"/>
                <c:pt idx="0">
                  <c:v>10.1</c:v>
                </c:pt>
                <c:pt idx="1">
                  <c:v>40</c:v>
                </c:pt>
                <c:pt idx="2">
                  <c:v>44.32</c:v>
                </c:pt>
                <c:pt idx="3">
                  <c:v>60.1</c:v>
                </c:pt>
                <c:pt idx="4">
                  <c:v>53.3</c:v>
                </c:pt>
                <c:pt idx="5">
                  <c:v>60</c:v>
                </c:pt>
                <c:pt idx="6">
                  <c:v>27.3</c:v>
                </c:pt>
                <c:pt idx="7">
                  <c:v>46.88</c:v>
                </c:pt>
                <c:pt idx="8">
                  <c:v>53.22</c:v>
                </c:pt>
                <c:pt idx="9">
                  <c:v>61.91</c:v>
                </c:pt>
                <c:pt idx="10">
                  <c:v>36.6</c:v>
                </c:pt>
                <c:pt idx="11">
                  <c:v>47.19</c:v>
                </c:pt>
                <c:pt idx="12">
                  <c:v>57.3</c:v>
                </c:pt>
                <c:pt idx="13">
                  <c:v>29.54</c:v>
                </c:pt>
                <c:pt idx="14">
                  <c:v>32.4</c:v>
                </c:pt>
                <c:pt idx="15">
                  <c:v>53.55</c:v>
                </c:pt>
                <c:pt idx="16">
                  <c:v>53.2</c:v>
                </c:pt>
                <c:pt idx="17">
                  <c:v>52.56</c:v>
                </c:pt>
                <c:pt idx="18">
                  <c:v>73.06</c:v>
                </c:pt>
                <c:pt idx="19">
                  <c:v>24.59</c:v>
                </c:pt>
                <c:pt idx="20">
                  <c:v>29.67</c:v>
                </c:pt>
                <c:pt idx="21">
                  <c:v>65.209999999999994</c:v>
                </c:pt>
                <c:pt idx="22">
                  <c:v>63.81</c:v>
                </c:pt>
                <c:pt idx="23">
                  <c:v>66.72</c:v>
                </c:pt>
                <c:pt idx="24">
                  <c:v>78.8</c:v>
                </c:pt>
                <c:pt idx="25">
                  <c:v>49.42</c:v>
                </c:pt>
                <c:pt idx="26">
                  <c:v>68.58</c:v>
                </c:pt>
                <c:pt idx="27">
                  <c:v>78.69</c:v>
                </c:pt>
                <c:pt idx="28">
                  <c:v>71.61</c:v>
                </c:pt>
                <c:pt idx="29">
                  <c:v>83.96</c:v>
                </c:pt>
                <c:pt idx="30">
                  <c:v>78.45</c:v>
                </c:pt>
                <c:pt idx="31">
                  <c:v>63.741999999999997</c:v>
                </c:pt>
                <c:pt idx="32">
                  <c:v>88.95</c:v>
                </c:pt>
                <c:pt idx="33">
                  <c:v>90.98</c:v>
                </c:pt>
                <c:pt idx="34">
                  <c:v>73.790000000000006</c:v>
                </c:pt>
                <c:pt idx="35">
                  <c:v>55.05</c:v>
                </c:pt>
                <c:pt idx="36">
                  <c:v>43.1</c:v>
                </c:pt>
                <c:pt idx="37">
                  <c:v>18</c:v>
                </c:pt>
                <c:pt idx="38">
                  <c:v>18.59</c:v>
                </c:pt>
                <c:pt idx="39">
                  <c:v>16.04</c:v>
                </c:pt>
                <c:pt idx="40">
                  <c:v>19.95</c:v>
                </c:pt>
                <c:pt idx="41">
                  <c:v>17.73</c:v>
                </c:pt>
                <c:pt idx="42">
                  <c:v>29.34</c:v>
                </c:pt>
                <c:pt idx="43">
                  <c:v>38.6</c:v>
                </c:pt>
                <c:pt idx="44">
                  <c:v>31.9</c:v>
                </c:pt>
                <c:pt idx="45">
                  <c:v>38.590000000000003</c:v>
                </c:pt>
                <c:pt idx="46">
                  <c:v>51.63</c:v>
                </c:pt>
                <c:pt idx="47">
                  <c:v>32.979999999999997</c:v>
                </c:pt>
                <c:pt idx="48">
                  <c:v>31.49</c:v>
                </c:pt>
                <c:pt idx="49">
                  <c:v>27.69</c:v>
                </c:pt>
                <c:pt idx="50">
                  <c:v>32.65</c:v>
                </c:pt>
                <c:pt idx="51">
                  <c:v>61.79</c:v>
                </c:pt>
                <c:pt idx="52">
                  <c:v>50.35</c:v>
                </c:pt>
                <c:pt idx="53">
                  <c:v>58.64</c:v>
                </c:pt>
                <c:pt idx="54">
                  <c:v>37.700000000000003</c:v>
                </c:pt>
                <c:pt idx="55">
                  <c:v>38.96</c:v>
                </c:pt>
                <c:pt idx="56">
                  <c:v>40.71</c:v>
                </c:pt>
                <c:pt idx="57">
                  <c:v>76.47</c:v>
                </c:pt>
                <c:pt idx="58">
                  <c:v>66.3</c:v>
                </c:pt>
                <c:pt idx="59">
                  <c:v>64.69</c:v>
                </c:pt>
                <c:pt idx="60">
                  <c:v>37.75</c:v>
                </c:pt>
                <c:pt idx="61">
                  <c:v>35.130000000000003</c:v>
                </c:pt>
                <c:pt idx="62">
                  <c:v>37.28</c:v>
                </c:pt>
                <c:pt idx="63">
                  <c:v>59.02</c:v>
                </c:pt>
                <c:pt idx="64">
                  <c:v>53.58</c:v>
                </c:pt>
                <c:pt idx="65">
                  <c:v>66.05</c:v>
                </c:pt>
              </c:numCache>
            </c:numRef>
          </c:xVal>
          <c:yVal>
            <c:numRef>
              <c:f>Sheet5!$K$3:$K$68</c:f>
              <c:numCache>
                <c:formatCode>General</c:formatCode>
                <c:ptCount val="66"/>
                <c:pt idx="0">
                  <c:v>5202</c:v>
                </c:pt>
                <c:pt idx="1">
                  <c:v>4742</c:v>
                </c:pt>
                <c:pt idx="2">
                  <c:v>3640</c:v>
                </c:pt>
                <c:pt idx="3">
                  <c:v>4644</c:v>
                </c:pt>
                <c:pt idx="4">
                  <c:v>4717</c:v>
                </c:pt>
                <c:pt idx="5">
                  <c:v>5219</c:v>
                </c:pt>
                <c:pt idx="6">
                  <c:v>4158</c:v>
                </c:pt>
                <c:pt idx="7">
                  <c:v>4082</c:v>
                </c:pt>
                <c:pt idx="8">
                  <c:v>3413</c:v>
                </c:pt>
                <c:pt idx="9">
                  <c:v>4194</c:v>
                </c:pt>
                <c:pt idx="10">
                  <c:v>4468</c:v>
                </c:pt>
                <c:pt idx="11">
                  <c:v>6147</c:v>
                </c:pt>
                <c:pt idx="12">
                  <c:v>2150</c:v>
                </c:pt>
                <c:pt idx="13">
                  <c:v>2461</c:v>
                </c:pt>
                <c:pt idx="14">
                  <c:v>2521</c:v>
                </c:pt>
                <c:pt idx="15">
                  <c:v>2304</c:v>
                </c:pt>
                <c:pt idx="16">
                  <c:v>2189</c:v>
                </c:pt>
                <c:pt idx="17">
                  <c:v>2458</c:v>
                </c:pt>
                <c:pt idx="18">
                  <c:v>2615</c:v>
                </c:pt>
                <c:pt idx="19">
                  <c:v>2509</c:v>
                </c:pt>
                <c:pt idx="20">
                  <c:v>1886</c:v>
                </c:pt>
                <c:pt idx="21">
                  <c:v>2585</c:v>
                </c:pt>
                <c:pt idx="22">
                  <c:v>2698</c:v>
                </c:pt>
                <c:pt idx="23">
                  <c:v>2993</c:v>
                </c:pt>
                <c:pt idx="24">
                  <c:v>4314</c:v>
                </c:pt>
                <c:pt idx="25">
                  <c:v>2484</c:v>
                </c:pt>
                <c:pt idx="26">
                  <c:v>2658</c:v>
                </c:pt>
                <c:pt idx="27">
                  <c:v>4197</c:v>
                </c:pt>
                <c:pt idx="28">
                  <c:v>4539</c:v>
                </c:pt>
                <c:pt idx="29">
                  <c:v>5924</c:v>
                </c:pt>
                <c:pt idx="30">
                  <c:v>5850</c:v>
                </c:pt>
                <c:pt idx="31">
                  <c:v>2710</c:v>
                </c:pt>
                <c:pt idx="32">
                  <c:v>2629</c:v>
                </c:pt>
                <c:pt idx="33">
                  <c:v>4934</c:v>
                </c:pt>
                <c:pt idx="34">
                  <c:v>6185</c:v>
                </c:pt>
                <c:pt idx="35">
                  <c:v>6624</c:v>
                </c:pt>
                <c:pt idx="36">
                  <c:v>5375</c:v>
                </c:pt>
                <c:pt idx="37">
                  <c:v>3746</c:v>
                </c:pt>
                <c:pt idx="38">
                  <c:v>4066</c:v>
                </c:pt>
                <c:pt idx="39">
                  <c:v>5088</c:v>
                </c:pt>
                <c:pt idx="40">
                  <c:v>5949</c:v>
                </c:pt>
                <c:pt idx="41">
                  <c:v>7432</c:v>
                </c:pt>
                <c:pt idx="42">
                  <c:v>7177</c:v>
                </c:pt>
                <c:pt idx="43">
                  <c:v>4372</c:v>
                </c:pt>
                <c:pt idx="44">
                  <c:v>4344</c:v>
                </c:pt>
                <c:pt idx="45">
                  <c:v>5151</c:v>
                </c:pt>
                <c:pt idx="46">
                  <c:v>6464</c:v>
                </c:pt>
                <c:pt idx="47">
                  <c:v>7915</c:v>
                </c:pt>
                <c:pt idx="48">
                  <c:v>2024</c:v>
                </c:pt>
                <c:pt idx="49">
                  <c:v>2408</c:v>
                </c:pt>
                <c:pt idx="50">
                  <c:v>3108</c:v>
                </c:pt>
                <c:pt idx="51">
                  <c:v>2381</c:v>
                </c:pt>
                <c:pt idx="52">
                  <c:v>2256</c:v>
                </c:pt>
                <c:pt idx="53">
                  <c:v>1885</c:v>
                </c:pt>
                <c:pt idx="54">
                  <c:v>4378</c:v>
                </c:pt>
                <c:pt idx="55">
                  <c:v>4162</c:v>
                </c:pt>
                <c:pt idx="56">
                  <c:v>3673</c:v>
                </c:pt>
                <c:pt idx="57">
                  <c:v>2986</c:v>
                </c:pt>
                <c:pt idx="58">
                  <c:v>2803</c:v>
                </c:pt>
                <c:pt idx="59">
                  <c:v>3222</c:v>
                </c:pt>
                <c:pt idx="60">
                  <c:v>2365</c:v>
                </c:pt>
                <c:pt idx="61">
                  <c:v>2523</c:v>
                </c:pt>
                <c:pt idx="62">
                  <c:v>2755</c:v>
                </c:pt>
                <c:pt idx="63">
                  <c:v>2335</c:v>
                </c:pt>
                <c:pt idx="64">
                  <c:v>1916</c:v>
                </c:pt>
                <c:pt idx="65">
                  <c:v>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9-DF43-A835-29234AE2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42975"/>
        <c:axId val="721591791"/>
      </c:scatterChart>
      <c:valAx>
        <c:axId val="7296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91791"/>
        <c:crosses val="autoZero"/>
        <c:crossBetween val="midCat"/>
      </c:valAx>
      <c:valAx>
        <c:axId val="7215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4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71</xdr:row>
      <xdr:rowOff>25400</xdr:rowOff>
    </xdr:from>
    <xdr:to>
      <xdr:col>18</xdr:col>
      <xdr:colOff>647700</xdr:colOff>
      <xdr:row>85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40135-0F8C-4BAB-FCE7-610D39BA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12</xdr:row>
      <xdr:rowOff>101600</xdr:rowOff>
    </xdr:from>
    <xdr:to>
      <xdr:col>16</xdr:col>
      <xdr:colOff>723900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EAC84-CF53-B56E-9DE4-CBA8DAFC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774700</xdr:colOff>
      <xdr:row>0</xdr:row>
      <xdr:rowOff>76200</xdr:rowOff>
    </xdr:from>
    <xdr:to>
      <xdr:col>20</xdr:col>
      <xdr:colOff>393700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C7635-18A5-0A10-5CD7-5D1521E1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16</xdr:row>
      <xdr:rowOff>114300</xdr:rowOff>
    </xdr:from>
    <xdr:to>
      <xdr:col>20</xdr:col>
      <xdr:colOff>342900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63A6E-F9A2-D34D-3496-15C8F59E8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698500</xdr:colOff>
      <xdr:row>32</xdr:row>
      <xdr:rowOff>12700</xdr:rowOff>
    </xdr:from>
    <xdr:to>
      <xdr:col>20</xdr:col>
      <xdr:colOff>317500</xdr:colOff>
      <xdr:row>46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0351E-A0CE-A368-985D-DB4CB1F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762000</xdr:colOff>
      <xdr:row>46</xdr:row>
      <xdr:rowOff>88900</xdr:rowOff>
    </xdr:from>
    <xdr:to>
      <xdr:col>20</xdr:col>
      <xdr:colOff>381000</xdr:colOff>
      <xdr:row>60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94576-7648-7C90-FD71-22E5D769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660400</xdr:colOff>
      <xdr:row>61</xdr:row>
      <xdr:rowOff>139700</xdr:rowOff>
    </xdr:from>
    <xdr:to>
      <xdr:col>20</xdr:col>
      <xdr:colOff>279400</xdr:colOff>
      <xdr:row>76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88371-55F3-97C5-C2F4-65DE6A96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71</xdr:row>
      <xdr:rowOff>139700</xdr:rowOff>
    </xdr:from>
    <xdr:to>
      <xdr:col>12</xdr:col>
      <xdr:colOff>495300</xdr:colOff>
      <xdr:row>86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3C65E-D552-78A0-9F76-FB4E26E5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431800</xdr:colOff>
      <xdr:row>77</xdr:row>
      <xdr:rowOff>177800</xdr:rowOff>
    </xdr:from>
    <xdr:to>
      <xdr:col>19</xdr:col>
      <xdr:colOff>50800</xdr:colOff>
      <xdr:row>92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2C1002-D208-DE6C-60FF-787EC0EE4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72</xdr:row>
      <xdr:rowOff>165100</xdr:rowOff>
    </xdr:from>
    <xdr:to>
      <xdr:col>16</xdr:col>
      <xdr:colOff>768350</xdr:colOff>
      <xdr:row>87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53A52-1280-B8DA-B2E1-E13E843C2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89</xdr:row>
      <xdr:rowOff>0</xdr:rowOff>
    </xdr:from>
    <xdr:to>
      <xdr:col>16</xdr:col>
      <xdr:colOff>755650</xdr:colOff>
      <xdr:row>103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2D35B-544D-2E9E-CBE3-6BAD82E41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330200</xdr:colOff>
      <xdr:row>2</xdr:row>
      <xdr:rowOff>25400</xdr:rowOff>
    </xdr:from>
    <xdr:to>
      <xdr:col>19</xdr:col>
      <xdr:colOff>774700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080F1-5521-2B55-1DD5-D7B9D11A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17</xdr:row>
      <xdr:rowOff>177800</xdr:rowOff>
    </xdr:from>
    <xdr:to>
      <xdr:col>19</xdr:col>
      <xdr:colOff>787400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7F4E6-0948-AE47-D870-E4D2F03A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32</xdr:row>
      <xdr:rowOff>139700</xdr:rowOff>
    </xdr:from>
    <xdr:to>
      <xdr:col>20</xdr:col>
      <xdr:colOff>76200</xdr:colOff>
      <xdr:row>47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4AEA4-FBCC-3A57-2264-5C5AC7F1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469900</xdr:colOff>
      <xdr:row>48</xdr:row>
      <xdr:rowOff>12700</xdr:rowOff>
    </xdr:from>
    <xdr:to>
      <xdr:col>20</xdr:col>
      <xdr:colOff>88900</xdr:colOff>
      <xdr:row>62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0A0B9-28EB-A271-7A9E-0D9E79A3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177800</xdr:colOff>
      <xdr:row>63</xdr:row>
      <xdr:rowOff>88900</xdr:rowOff>
    </xdr:from>
    <xdr:to>
      <xdr:col>21</xdr:col>
      <xdr:colOff>622300</xdr:colOff>
      <xdr:row>77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8B54FF-A5BC-5D4F-0A15-EB68CF3F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127000</xdr:colOff>
      <xdr:row>80</xdr:row>
      <xdr:rowOff>12700</xdr:rowOff>
    </xdr:from>
    <xdr:to>
      <xdr:col>22</xdr:col>
      <xdr:colOff>571500</xdr:colOff>
      <xdr:row>94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BAE536-6773-B6A4-4FC4-B2EAD40D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254000</xdr:colOff>
      <xdr:row>95</xdr:row>
      <xdr:rowOff>127000</xdr:rowOff>
    </xdr:from>
    <xdr:to>
      <xdr:col>22</xdr:col>
      <xdr:colOff>698500</xdr:colOff>
      <xdr:row>110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0E17A0-76C6-A74A-DD81-BA54DB0C7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23</xdr:row>
      <xdr:rowOff>101600</xdr:rowOff>
    </xdr:from>
    <xdr:to>
      <xdr:col>22</xdr:col>
      <xdr:colOff>266700</xdr:colOff>
      <xdr:row>42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40B7-4276-3407-EA60-46DC03C1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50800</xdr:rowOff>
    </xdr:from>
    <xdr:to>
      <xdr:col>22</xdr:col>
      <xdr:colOff>533400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F1EDE-01F5-405A-0B20-37250093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48</xdr:row>
      <xdr:rowOff>0</xdr:rowOff>
    </xdr:from>
    <xdr:to>
      <xdr:col>23</xdr:col>
      <xdr:colOff>63500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4944CB-D726-BF05-9845-118776FC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71</xdr:row>
      <xdr:rowOff>165100</xdr:rowOff>
    </xdr:from>
    <xdr:to>
      <xdr:col>16</xdr:col>
      <xdr:colOff>228600</xdr:colOff>
      <xdr:row>91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D9DFA-69A7-507C-5519-01443786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412750</xdr:colOff>
      <xdr:row>78</xdr:row>
      <xdr:rowOff>50800</xdr:rowOff>
    </xdr:from>
    <xdr:to>
      <xdr:col>7</xdr:col>
      <xdr:colOff>685800</xdr:colOff>
      <xdr:row>97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DC88F3-925C-C9AC-E12D-F32921A8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241300</xdr:colOff>
      <xdr:row>100</xdr:row>
      <xdr:rowOff>25400</xdr:rowOff>
    </xdr:from>
    <xdr:to>
      <xdr:col>16</xdr:col>
      <xdr:colOff>393700</xdr:colOff>
      <xdr:row>116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67364-9E87-5533-E824-A5D6F9C29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774700</xdr:colOff>
      <xdr:row>16</xdr:row>
      <xdr:rowOff>0</xdr:rowOff>
    </xdr:from>
    <xdr:to>
      <xdr:col>16</xdr:col>
      <xdr:colOff>393700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721A6C-B91C-E6A6-924D-F69C40836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177800</xdr:colOff>
      <xdr:row>32</xdr:row>
      <xdr:rowOff>63500</xdr:rowOff>
    </xdr:from>
    <xdr:to>
      <xdr:col>15</xdr:col>
      <xdr:colOff>76200</xdr:colOff>
      <xdr:row>48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BB19E-CD47-8F75-BC9D-416A7C1A3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673100</xdr:colOff>
      <xdr:row>18</xdr:row>
      <xdr:rowOff>38100</xdr:rowOff>
    </xdr:from>
    <xdr:to>
      <xdr:col>12</xdr:col>
      <xdr:colOff>292100</xdr:colOff>
      <xdr:row>32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494E23-486F-0017-4BE9-A55ED7512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1003300</xdr:colOff>
      <xdr:row>22</xdr:row>
      <xdr:rowOff>12700</xdr:rowOff>
    </xdr:from>
    <xdr:to>
      <xdr:col>6</xdr:col>
      <xdr:colOff>533400</xdr:colOff>
      <xdr:row>39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906B74-303F-7D29-6BFE-DD4F3B80E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469900</xdr:colOff>
      <xdr:row>69</xdr:row>
      <xdr:rowOff>114300</xdr:rowOff>
    </xdr:from>
    <xdr:to>
      <xdr:col>21</xdr:col>
      <xdr:colOff>88900</xdr:colOff>
      <xdr:row>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460B0B-CE8F-BB26-7602-22B87FFF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774700</xdr:colOff>
      <xdr:row>67</xdr:row>
      <xdr:rowOff>76200</xdr:rowOff>
    </xdr:from>
    <xdr:to>
      <xdr:col>9</xdr:col>
      <xdr:colOff>482600</xdr:colOff>
      <xdr:row>85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412E8F-5D07-E8AF-C976-82BA17CE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533400</xdr:colOff>
      <xdr:row>65</xdr:row>
      <xdr:rowOff>177800</xdr:rowOff>
    </xdr:from>
    <xdr:to>
      <xdr:col>9</xdr:col>
      <xdr:colOff>241300</xdr:colOff>
      <xdr:row>83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68B464-AA84-666D-74C9-AE5549BE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75</xdr:row>
      <xdr:rowOff>114300</xdr:rowOff>
    </xdr:from>
    <xdr:to>
      <xdr:col>10</xdr:col>
      <xdr:colOff>679450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8786B-296B-0D1E-8150-12C2C056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75</xdr:row>
      <xdr:rowOff>127000</xdr:rowOff>
    </xdr:from>
    <xdr:to>
      <xdr:col>16</xdr:col>
      <xdr:colOff>711200</xdr:colOff>
      <xdr:row>88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D01AA-AD49-617E-9825-CE89D982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D128-BD39-409C-95DD-F5694ADAF02D}">
  <dimension ref="A1:BE183"/>
  <sheetViews>
    <sheetView topLeftCell="A109" zoomScale="55" zoomScaleNormal="55" workbookViewId="0">
      <selection activeCell="A107" sqref="A107:XFD107"/>
    </sheetView>
  </sheetViews>
  <sheetFormatPr baseColWidth="10" defaultColWidth="8.83203125" defaultRowHeight="19" x14ac:dyDescent="0.2"/>
  <cols>
    <col min="1" max="1" width="9.5" style="59" customWidth="1"/>
    <col min="2" max="2" width="13" style="16" bestFit="1" customWidth="1"/>
    <col min="3" max="3" width="10.1640625" style="7" bestFit="1" customWidth="1"/>
    <col min="4" max="4" width="11.1640625" style="3" bestFit="1" customWidth="1"/>
    <col min="5" max="5" width="8.5" style="13" bestFit="1" customWidth="1"/>
    <col min="6" max="6" width="10.5" style="6" bestFit="1" customWidth="1"/>
    <col min="7" max="7" width="8.5" style="10" customWidth="1"/>
    <col min="8" max="8" width="11.1640625" style="3" bestFit="1" customWidth="1"/>
    <col min="9" max="9" width="8.5" style="3" bestFit="1" customWidth="1"/>
    <col min="10" max="10" width="10.5" style="6" customWidth="1"/>
    <col min="11" max="11" width="8.5" style="5" customWidth="1"/>
    <col min="12" max="12" width="11.1640625" style="3" bestFit="1" customWidth="1"/>
    <col min="13" max="13" width="8.5" style="13" bestFit="1" customWidth="1"/>
    <col min="14" max="14" width="11.1640625" style="6" customWidth="1"/>
    <col min="15" max="15" width="8.5" style="5" customWidth="1"/>
    <col min="16" max="16" width="11.1640625" style="3" bestFit="1" customWidth="1"/>
    <col min="17" max="17" width="8.5" style="3" bestFit="1" customWidth="1"/>
    <col min="18" max="18" width="10.1640625" style="6" customWidth="1"/>
    <col min="19" max="19" width="8.5" style="5" bestFit="1" customWidth="1"/>
    <col min="20" max="20" width="11.1640625" style="3" customWidth="1"/>
    <col min="21" max="21" width="11.1640625" style="12" customWidth="1"/>
    <col min="22" max="22" width="10.5" style="6" bestFit="1" customWidth="1"/>
    <col min="23" max="23" width="8.5" style="5" bestFit="1" customWidth="1"/>
    <col min="24" max="25" width="11.1640625" style="3" customWidth="1"/>
    <col min="26" max="26" width="10.5" style="6" bestFit="1" customWidth="1"/>
    <col min="27" max="27" width="8.5" style="141" bestFit="1" customWidth="1"/>
    <col min="28" max="29" width="11.1640625" style="142" customWidth="1"/>
    <col min="30" max="30" width="10.5" style="143" bestFit="1" customWidth="1"/>
    <col min="31" max="31" width="8.5" style="5" customWidth="1"/>
    <col min="32" max="32" width="11.1640625" style="3" customWidth="1"/>
    <col min="33" max="33" width="8.5" style="3" bestFit="1" customWidth="1"/>
    <col min="34" max="34" width="10.5" style="6" bestFit="1" customWidth="1"/>
    <col min="35" max="35" width="8.5" style="5" bestFit="1" customWidth="1"/>
    <col min="36" max="36" width="11.1640625" style="3" bestFit="1" customWidth="1"/>
    <col min="37" max="37" width="8.5" style="3" customWidth="1"/>
    <col min="38" max="38" width="10.5" style="6" bestFit="1" customWidth="1"/>
    <col min="39" max="39" width="8.5" style="5" bestFit="1" customWidth="1"/>
    <col min="40" max="40" width="11.1640625" style="4" bestFit="1" customWidth="1"/>
    <col min="41" max="41" width="8.5" style="3" customWidth="1"/>
    <col min="42" max="42" width="10.5" style="6" customWidth="1"/>
    <col min="43" max="43" width="8.6640625" style="22" customWidth="1"/>
    <col min="44" max="44" width="11.1640625" style="24" bestFit="1" customWidth="1"/>
    <col min="45" max="45" width="8.5" style="23" bestFit="1" customWidth="1"/>
    <col min="46" max="46" width="10.5" style="25" bestFit="1" customWidth="1"/>
    <col min="47" max="47" width="8.5" style="5" bestFit="1" customWidth="1"/>
    <col min="48" max="48" width="11.1640625" style="4" bestFit="1" customWidth="1"/>
    <col min="49" max="49" width="8.5" style="3" bestFit="1" customWidth="1"/>
    <col min="50" max="50" width="10.5" style="6" bestFit="1" customWidth="1"/>
    <col min="51" max="51" width="1.5" style="2" customWidth="1"/>
    <col min="52" max="52" width="10.5" style="96" customWidth="1"/>
    <col min="53" max="53" width="8.83203125" style="2" customWidth="1"/>
    <col min="54" max="54" width="11.33203125" style="2" customWidth="1"/>
    <col min="55" max="55" width="9.83203125" style="6" customWidth="1"/>
    <col min="56" max="56" width="17.6640625" style="2" customWidth="1"/>
    <col min="57" max="16384" width="8.83203125" style="2"/>
  </cols>
  <sheetData>
    <row r="1" spans="1:57" ht="26" x14ac:dyDescent="0.3">
      <c r="A1" s="57"/>
      <c r="B1" s="35"/>
      <c r="C1" s="29"/>
      <c r="D1" s="21"/>
      <c r="E1" s="74"/>
      <c r="F1" s="20"/>
      <c r="G1" s="62"/>
      <c r="H1" s="38"/>
      <c r="I1" s="38"/>
      <c r="J1" s="20"/>
      <c r="K1" s="19"/>
      <c r="L1" s="38"/>
      <c r="M1" s="71"/>
      <c r="N1" s="20"/>
      <c r="O1" s="19"/>
      <c r="P1" s="38"/>
      <c r="Q1" s="38"/>
      <c r="R1" s="20"/>
      <c r="S1" s="19"/>
      <c r="T1" s="38"/>
      <c r="U1" s="34"/>
      <c r="V1" s="20"/>
      <c r="W1" s="19"/>
      <c r="X1" s="21"/>
      <c r="Y1" s="21"/>
      <c r="Z1" s="20"/>
      <c r="AA1" s="120"/>
      <c r="AB1" s="121"/>
      <c r="AC1" s="121"/>
      <c r="AD1" s="122"/>
      <c r="AE1" s="19"/>
      <c r="AF1" s="21"/>
      <c r="AG1" s="21"/>
      <c r="AH1" s="20"/>
      <c r="AI1" s="19"/>
      <c r="AJ1" s="21"/>
      <c r="AK1" s="21"/>
      <c r="AL1" s="20"/>
      <c r="AM1" s="19"/>
      <c r="AN1" s="39"/>
      <c r="AO1" s="21"/>
      <c r="AP1" s="20"/>
      <c r="AQ1" s="30"/>
      <c r="AR1" s="40"/>
      <c r="AS1" s="31"/>
      <c r="AT1" s="32"/>
      <c r="AU1" s="19"/>
      <c r="AV1" s="39"/>
      <c r="AW1" s="21"/>
      <c r="AX1" s="20"/>
      <c r="AZ1" s="170" t="s">
        <v>44</v>
      </c>
      <c r="BA1" s="171"/>
      <c r="BB1" s="171"/>
      <c r="BC1" s="172"/>
    </row>
    <row r="2" spans="1:57" s="8" customFormat="1" ht="23.5" customHeight="1" x14ac:dyDescent="0.2">
      <c r="A2" s="58" t="s">
        <v>0</v>
      </c>
      <c r="B2" s="78" t="s">
        <v>1</v>
      </c>
      <c r="C2" s="173" t="s">
        <v>15</v>
      </c>
      <c r="D2" s="174"/>
      <c r="E2" s="174"/>
      <c r="F2" s="175"/>
      <c r="G2" s="176" t="s">
        <v>16</v>
      </c>
      <c r="H2" s="177"/>
      <c r="I2" s="177"/>
      <c r="J2" s="175"/>
      <c r="K2" s="173" t="s">
        <v>17</v>
      </c>
      <c r="L2" s="177"/>
      <c r="M2" s="177"/>
      <c r="N2" s="175"/>
      <c r="O2" s="173" t="s">
        <v>18</v>
      </c>
      <c r="P2" s="177"/>
      <c r="Q2" s="177"/>
      <c r="R2" s="175"/>
      <c r="S2" s="173" t="s">
        <v>19</v>
      </c>
      <c r="T2" s="178"/>
      <c r="U2" s="174"/>
      <c r="V2" s="175"/>
      <c r="W2" s="173" t="s">
        <v>20</v>
      </c>
      <c r="X2" s="183"/>
      <c r="Y2" s="183"/>
      <c r="Z2" s="175"/>
      <c r="AA2" s="184" t="s">
        <v>7</v>
      </c>
      <c r="AB2" s="185"/>
      <c r="AC2" s="186"/>
      <c r="AD2" s="187"/>
      <c r="AE2" s="173" t="s">
        <v>8</v>
      </c>
      <c r="AF2" s="183"/>
      <c r="AG2" s="174"/>
      <c r="AH2" s="175"/>
      <c r="AI2" s="173" t="s">
        <v>9</v>
      </c>
      <c r="AJ2" s="183"/>
      <c r="AK2" s="174"/>
      <c r="AL2" s="175"/>
      <c r="AM2" s="173" t="s">
        <v>10</v>
      </c>
      <c r="AN2" s="183"/>
      <c r="AO2" s="183"/>
      <c r="AP2" s="175"/>
      <c r="AQ2" s="179" t="s">
        <v>11</v>
      </c>
      <c r="AR2" s="180"/>
      <c r="AS2" s="181"/>
      <c r="AT2" s="182"/>
      <c r="AU2" s="173" t="s">
        <v>41</v>
      </c>
      <c r="AV2" s="183"/>
      <c r="AW2" s="183"/>
      <c r="AX2" s="175"/>
      <c r="AZ2" s="37" t="s">
        <v>21</v>
      </c>
      <c r="BA2" s="91" t="s">
        <v>22</v>
      </c>
      <c r="BB2" s="91" t="s">
        <v>23</v>
      </c>
      <c r="BC2" s="92" t="s">
        <v>24</v>
      </c>
      <c r="BE2" s="9"/>
    </row>
    <row r="3" spans="1:57" s="79" customFormat="1" x14ac:dyDescent="0.2">
      <c r="A3" s="37"/>
      <c r="B3" s="54"/>
      <c r="C3" s="83" t="s">
        <v>29</v>
      </c>
      <c r="D3" s="84" t="s">
        <v>30</v>
      </c>
      <c r="E3" s="84" t="s">
        <v>31</v>
      </c>
      <c r="F3" s="85" t="s">
        <v>32</v>
      </c>
      <c r="G3" s="86" t="s">
        <v>29</v>
      </c>
      <c r="H3" s="84" t="s">
        <v>30</v>
      </c>
      <c r="I3" s="84" t="s">
        <v>31</v>
      </c>
      <c r="J3" s="85" t="s">
        <v>32</v>
      </c>
      <c r="K3" s="87" t="s">
        <v>29</v>
      </c>
      <c r="L3" s="84" t="s">
        <v>30</v>
      </c>
      <c r="M3" s="84" t="s">
        <v>31</v>
      </c>
      <c r="N3" s="85" t="s">
        <v>32</v>
      </c>
      <c r="O3" s="87" t="s">
        <v>29</v>
      </c>
      <c r="P3" s="84" t="s">
        <v>30</v>
      </c>
      <c r="Q3" s="84" t="s">
        <v>31</v>
      </c>
      <c r="R3" s="85" t="s">
        <v>32</v>
      </c>
      <c r="S3" s="87" t="s">
        <v>29</v>
      </c>
      <c r="T3" s="84" t="s">
        <v>30</v>
      </c>
      <c r="U3" s="84" t="s">
        <v>31</v>
      </c>
      <c r="V3" s="85" t="s">
        <v>32</v>
      </c>
      <c r="W3" s="87" t="s">
        <v>29</v>
      </c>
      <c r="X3" s="84" t="s">
        <v>30</v>
      </c>
      <c r="Y3" s="84" t="s">
        <v>31</v>
      </c>
      <c r="Z3" s="85" t="s">
        <v>32</v>
      </c>
      <c r="AA3" s="123" t="s">
        <v>29</v>
      </c>
      <c r="AB3" s="124" t="s">
        <v>30</v>
      </c>
      <c r="AC3" s="124" t="s">
        <v>31</v>
      </c>
      <c r="AD3" s="125" t="s">
        <v>32</v>
      </c>
      <c r="AE3" s="87" t="s">
        <v>29</v>
      </c>
      <c r="AF3" s="84" t="s">
        <v>30</v>
      </c>
      <c r="AG3" s="84" t="s">
        <v>31</v>
      </c>
      <c r="AH3" s="85" t="s">
        <v>32</v>
      </c>
      <c r="AI3" s="87" t="s">
        <v>29</v>
      </c>
      <c r="AJ3" s="84" t="s">
        <v>30</v>
      </c>
      <c r="AK3" s="84" t="s">
        <v>31</v>
      </c>
      <c r="AL3" s="85" t="s">
        <v>32</v>
      </c>
      <c r="AM3" s="87" t="s">
        <v>29</v>
      </c>
      <c r="AN3" s="84" t="s">
        <v>30</v>
      </c>
      <c r="AO3" s="84" t="s">
        <v>31</v>
      </c>
      <c r="AP3" s="85" t="s">
        <v>32</v>
      </c>
      <c r="AQ3" s="88" t="s">
        <v>29</v>
      </c>
      <c r="AR3" s="89" t="s">
        <v>30</v>
      </c>
      <c r="AS3" s="89" t="s">
        <v>31</v>
      </c>
      <c r="AT3" s="90" t="s">
        <v>32</v>
      </c>
      <c r="AU3" s="87" t="s">
        <v>29</v>
      </c>
      <c r="AV3" s="84" t="s">
        <v>30</v>
      </c>
      <c r="AW3" s="84" t="s">
        <v>31</v>
      </c>
      <c r="AX3" s="85" t="s">
        <v>32</v>
      </c>
      <c r="AZ3" s="93"/>
      <c r="BC3" s="94"/>
      <c r="BE3" s="80"/>
    </row>
    <row r="4" spans="1:57" s="43" customFormat="1" x14ac:dyDescent="0.2">
      <c r="A4" s="36">
        <v>10</v>
      </c>
      <c r="B4" s="55" t="s">
        <v>40</v>
      </c>
      <c r="C4" s="10">
        <v>60.2</v>
      </c>
      <c r="D4" s="14"/>
      <c r="E4" s="18">
        <v>60.2</v>
      </c>
      <c r="F4" s="16"/>
      <c r="G4" s="11">
        <v>9.94</v>
      </c>
      <c r="H4" s="14"/>
      <c r="I4" s="15">
        <v>9.94</v>
      </c>
      <c r="J4" s="16"/>
      <c r="K4" s="11">
        <v>13.7</v>
      </c>
      <c r="L4" s="14"/>
      <c r="M4" s="18">
        <v>13.7</v>
      </c>
      <c r="N4" s="16"/>
      <c r="O4" s="11">
        <v>3.67</v>
      </c>
      <c r="P4" s="14"/>
      <c r="Q4" s="15">
        <v>3.67</v>
      </c>
      <c r="R4" s="16"/>
      <c r="S4" s="11">
        <v>11.5</v>
      </c>
      <c r="T4" s="14"/>
      <c r="U4" s="15">
        <v>11.5</v>
      </c>
      <c r="V4" s="16"/>
      <c r="W4" s="11">
        <v>60.1</v>
      </c>
      <c r="X4" s="14"/>
      <c r="Y4" s="15">
        <v>60.1</v>
      </c>
      <c r="Z4" s="16"/>
      <c r="AA4" s="126"/>
      <c r="AB4" s="127"/>
      <c r="AC4" s="127"/>
      <c r="AD4" s="128"/>
      <c r="AE4" s="10"/>
      <c r="AF4" s="14"/>
      <c r="AG4" s="14"/>
      <c r="AH4" s="16"/>
      <c r="AI4" s="10"/>
      <c r="AJ4" s="14"/>
      <c r="AK4" s="14"/>
      <c r="AL4" s="16"/>
      <c r="AM4" s="10"/>
      <c r="AN4" s="17"/>
      <c r="AO4" s="14"/>
      <c r="AP4" s="16"/>
      <c r="AQ4" s="26">
        <v>60.1</v>
      </c>
      <c r="AR4" s="24"/>
      <c r="AS4" s="27">
        <v>60.1</v>
      </c>
      <c r="AT4" s="25"/>
      <c r="AU4" s="11">
        <v>1.83</v>
      </c>
      <c r="AV4" s="17"/>
      <c r="AW4" s="15">
        <v>1.83</v>
      </c>
      <c r="AX4" s="16"/>
      <c r="AY4" s="1"/>
      <c r="AZ4" s="95"/>
      <c r="BA4" s="1"/>
      <c r="BB4" s="1"/>
      <c r="BC4" s="16"/>
      <c r="BD4" s="1"/>
      <c r="BE4" s="42"/>
    </row>
    <row r="5" spans="1:57" s="43" customFormat="1" x14ac:dyDescent="0.2">
      <c r="A5" s="36"/>
      <c r="B5" s="55" t="s">
        <v>25</v>
      </c>
      <c r="C5" s="10">
        <v>96.7</v>
      </c>
      <c r="D5" s="14"/>
      <c r="E5" s="18">
        <v>87.1</v>
      </c>
      <c r="F5" s="16"/>
      <c r="G5" s="11">
        <v>68.099999999999994</v>
      </c>
      <c r="H5" s="14"/>
      <c r="I5" s="15">
        <v>67.099999999999994</v>
      </c>
      <c r="J5" s="16"/>
      <c r="K5" s="11">
        <v>98.3</v>
      </c>
      <c r="L5" s="14"/>
      <c r="M5" s="18">
        <v>99.6</v>
      </c>
      <c r="N5" s="16"/>
      <c r="O5" s="11">
        <v>90</v>
      </c>
      <c r="P5" s="14"/>
      <c r="Q5" s="15">
        <v>98.9</v>
      </c>
      <c r="R5" s="16"/>
      <c r="S5" s="11">
        <v>99.4</v>
      </c>
      <c r="T5" s="14"/>
      <c r="U5" s="15">
        <v>99.9</v>
      </c>
      <c r="V5" s="16"/>
      <c r="W5" s="11">
        <v>60.1</v>
      </c>
      <c r="X5" s="14"/>
      <c r="Y5" s="15">
        <v>99.3</v>
      </c>
      <c r="Z5" s="16"/>
      <c r="AA5" s="126"/>
      <c r="AB5" s="127"/>
      <c r="AC5" s="127"/>
      <c r="AD5" s="128"/>
      <c r="AE5" s="10"/>
      <c r="AF5" s="14"/>
      <c r="AG5" s="14"/>
      <c r="AH5" s="16"/>
      <c r="AI5" s="10"/>
      <c r="AJ5" s="14"/>
      <c r="AK5" s="14"/>
      <c r="AL5" s="16"/>
      <c r="AM5" s="10"/>
      <c r="AN5" s="17"/>
      <c r="AO5" s="14"/>
      <c r="AP5" s="16"/>
      <c r="AQ5" s="26">
        <v>53.5</v>
      </c>
      <c r="AR5" s="24"/>
      <c r="AS5" s="27">
        <v>42.7</v>
      </c>
      <c r="AT5" s="25"/>
      <c r="AU5" s="11">
        <v>86.2</v>
      </c>
      <c r="AV5" s="17"/>
      <c r="AW5" s="15">
        <v>85.5</v>
      </c>
      <c r="AX5" s="16"/>
      <c r="AY5" s="1"/>
      <c r="AZ5" s="98">
        <v>10.1</v>
      </c>
      <c r="BA5" s="42">
        <v>-3.9</v>
      </c>
      <c r="BB5" s="42">
        <v>26.2</v>
      </c>
      <c r="BC5" s="99">
        <v>47.2</v>
      </c>
      <c r="BD5" s="1"/>
      <c r="BE5" s="42"/>
    </row>
    <row r="6" spans="1:57" s="43" customFormat="1" x14ac:dyDescent="0.2">
      <c r="A6" s="37"/>
      <c r="B6" s="56" t="s">
        <v>14</v>
      </c>
      <c r="C6" s="10">
        <v>60.5</v>
      </c>
      <c r="D6" s="14"/>
      <c r="E6" s="18">
        <v>94</v>
      </c>
      <c r="F6" s="16"/>
      <c r="G6" s="11">
        <v>80.599999999999994</v>
      </c>
      <c r="H6" s="14"/>
      <c r="I6" s="15">
        <v>82.4</v>
      </c>
      <c r="J6" s="16"/>
      <c r="K6" s="11">
        <v>98.1</v>
      </c>
      <c r="L6" s="14"/>
      <c r="M6" s="18">
        <v>49.2</v>
      </c>
      <c r="N6" s="16"/>
      <c r="O6" s="11">
        <v>46.2</v>
      </c>
      <c r="P6" s="14"/>
      <c r="Q6" s="15">
        <v>93.5</v>
      </c>
      <c r="R6" s="16"/>
      <c r="S6" s="11">
        <v>99.3</v>
      </c>
      <c r="T6" s="14"/>
      <c r="U6" s="15">
        <v>99.4</v>
      </c>
      <c r="V6" s="16"/>
      <c r="W6" s="11">
        <v>60.1</v>
      </c>
      <c r="X6" s="14"/>
      <c r="Y6" s="15">
        <v>94.9</v>
      </c>
      <c r="Z6" s="16"/>
      <c r="AA6" s="126"/>
      <c r="AB6" s="127"/>
      <c r="AC6" s="127"/>
      <c r="AD6" s="128"/>
      <c r="AE6" s="10"/>
      <c r="AF6" s="14"/>
      <c r="AG6" s="14"/>
      <c r="AH6" s="16"/>
      <c r="AI6" s="10"/>
      <c r="AJ6" s="14"/>
      <c r="AK6" s="14"/>
      <c r="AL6" s="16"/>
      <c r="AM6" s="10"/>
      <c r="AN6" s="17"/>
      <c r="AO6" s="14"/>
      <c r="AP6" s="16"/>
      <c r="AQ6" s="26">
        <v>60.1</v>
      </c>
      <c r="AR6" s="24"/>
      <c r="AS6" s="27">
        <v>49.2</v>
      </c>
      <c r="AT6" s="25"/>
      <c r="AU6" s="11">
        <v>85</v>
      </c>
      <c r="AV6" s="17"/>
      <c r="AW6" s="15">
        <v>84</v>
      </c>
      <c r="AX6" s="16"/>
      <c r="AY6" s="1"/>
      <c r="AZ6" s="98">
        <v>0</v>
      </c>
      <c r="BA6" s="42">
        <v>3.92</v>
      </c>
      <c r="BB6" s="42">
        <v>34.92</v>
      </c>
      <c r="BC6" s="99">
        <v>49.32</v>
      </c>
      <c r="BD6" s="1"/>
      <c r="BE6" s="42"/>
    </row>
    <row r="7" spans="1:57" s="43" customFormat="1" x14ac:dyDescent="0.2">
      <c r="A7" s="37"/>
      <c r="B7" s="56" t="s">
        <v>3</v>
      </c>
      <c r="C7" s="10">
        <v>85.1</v>
      </c>
      <c r="D7" s="14"/>
      <c r="E7" s="18">
        <v>95.3</v>
      </c>
      <c r="F7" s="16"/>
      <c r="G7" s="11">
        <v>79.5</v>
      </c>
      <c r="H7" s="14"/>
      <c r="I7" s="15">
        <v>68.900000000000006</v>
      </c>
      <c r="J7" s="16"/>
      <c r="K7" s="11">
        <v>91.6</v>
      </c>
      <c r="L7" s="14"/>
      <c r="M7" s="18">
        <v>94</v>
      </c>
      <c r="N7" s="16"/>
      <c r="O7" s="11">
        <v>7.58</v>
      </c>
      <c r="P7" s="14"/>
      <c r="Q7" s="15">
        <v>69.099999999999994</v>
      </c>
      <c r="R7" s="16"/>
      <c r="S7" s="11">
        <v>97</v>
      </c>
      <c r="T7" s="14"/>
      <c r="U7" s="15">
        <v>99.5</v>
      </c>
      <c r="V7" s="16"/>
      <c r="W7" s="11">
        <v>85.2</v>
      </c>
      <c r="X7" s="14"/>
      <c r="Y7" s="15">
        <v>85</v>
      </c>
      <c r="Z7" s="16"/>
      <c r="AA7" s="126"/>
      <c r="AB7" s="127"/>
      <c r="AC7" s="127"/>
      <c r="AD7" s="128"/>
      <c r="AE7" s="10"/>
      <c r="AF7" s="14"/>
      <c r="AG7" s="14"/>
      <c r="AH7" s="16"/>
      <c r="AI7" s="10"/>
      <c r="AJ7" s="14"/>
      <c r="AK7" s="14"/>
      <c r="AL7" s="16"/>
      <c r="AM7" s="10"/>
      <c r="AN7" s="17"/>
      <c r="AO7" s="14"/>
      <c r="AP7" s="16"/>
      <c r="AQ7" s="26">
        <v>81</v>
      </c>
      <c r="AR7" s="24"/>
      <c r="AS7" s="27">
        <v>88.6</v>
      </c>
      <c r="AT7" s="25"/>
      <c r="AU7" s="11">
        <v>83.7</v>
      </c>
      <c r="AV7" s="17"/>
      <c r="AW7" s="15">
        <v>80.2</v>
      </c>
      <c r="AX7" s="16"/>
      <c r="AY7" s="1"/>
      <c r="AZ7" s="98">
        <v>44.32</v>
      </c>
      <c r="BA7" s="42">
        <v>2.6</v>
      </c>
      <c r="BB7" s="42">
        <v>32.9</v>
      </c>
      <c r="BC7" s="99">
        <v>56.6</v>
      </c>
      <c r="BD7" s="1"/>
      <c r="BE7" s="42"/>
    </row>
    <row r="8" spans="1:57" s="43" customFormat="1" x14ac:dyDescent="0.2">
      <c r="A8" s="37"/>
      <c r="B8" s="56" t="s">
        <v>26</v>
      </c>
      <c r="C8" s="10">
        <v>80.8</v>
      </c>
      <c r="D8" s="14"/>
      <c r="E8" s="18">
        <v>83</v>
      </c>
      <c r="F8" s="16"/>
      <c r="G8" s="11">
        <v>61.7</v>
      </c>
      <c r="H8" s="14"/>
      <c r="I8" s="15">
        <v>69.5</v>
      </c>
      <c r="J8" s="16"/>
      <c r="K8" s="11">
        <v>92</v>
      </c>
      <c r="L8" s="14"/>
      <c r="M8" s="18">
        <v>99.8</v>
      </c>
      <c r="N8" s="16"/>
      <c r="O8" s="11">
        <v>78.8</v>
      </c>
      <c r="P8" s="14"/>
      <c r="Q8" s="15">
        <v>95.5</v>
      </c>
      <c r="R8" s="16"/>
      <c r="S8" s="11">
        <v>99.7</v>
      </c>
      <c r="T8" s="14"/>
      <c r="U8" s="15">
        <v>99.9</v>
      </c>
      <c r="V8" s="16"/>
      <c r="W8" s="11">
        <v>99.5</v>
      </c>
      <c r="X8" s="14"/>
      <c r="Y8" s="15">
        <v>99.7</v>
      </c>
      <c r="Z8" s="16"/>
      <c r="AA8" s="126"/>
      <c r="AB8" s="127"/>
      <c r="AC8" s="127"/>
      <c r="AD8" s="128"/>
      <c r="AE8" s="10"/>
      <c r="AF8" s="14"/>
      <c r="AG8" s="14"/>
      <c r="AH8" s="16"/>
      <c r="AI8" s="10"/>
      <c r="AJ8" s="14"/>
      <c r="AK8" s="14"/>
      <c r="AL8" s="16"/>
      <c r="AM8" s="10"/>
      <c r="AN8" s="17"/>
      <c r="AO8" s="14"/>
      <c r="AP8" s="16"/>
      <c r="AQ8" s="26">
        <v>55.8</v>
      </c>
      <c r="AR8" s="24"/>
      <c r="AS8" s="27">
        <v>48.9</v>
      </c>
      <c r="AT8" s="25"/>
      <c r="AU8" s="11">
        <v>81.400000000000006</v>
      </c>
      <c r="AV8" s="17"/>
      <c r="AW8" s="15">
        <v>83.7</v>
      </c>
      <c r="AX8" s="16"/>
      <c r="AY8" s="1"/>
      <c r="AZ8" s="98">
        <v>60.1</v>
      </c>
      <c r="BA8" s="42">
        <v>-2.8</v>
      </c>
      <c r="BB8" s="42">
        <v>31.5</v>
      </c>
      <c r="BC8" s="99">
        <v>61.1</v>
      </c>
      <c r="BD8" s="1"/>
      <c r="BE8" s="42"/>
    </row>
    <row r="9" spans="1:57" s="43" customFormat="1" x14ac:dyDescent="0.2">
      <c r="A9" s="37"/>
      <c r="B9" s="56" t="s">
        <v>27</v>
      </c>
      <c r="C9" s="10">
        <v>86.7</v>
      </c>
      <c r="D9" s="14"/>
      <c r="E9" s="18">
        <v>82.3</v>
      </c>
      <c r="F9" s="16"/>
      <c r="G9" s="11">
        <v>46.5</v>
      </c>
      <c r="H9" s="14"/>
      <c r="I9" s="15">
        <v>54.3</v>
      </c>
      <c r="J9" s="16"/>
      <c r="K9" s="11">
        <v>97.7</v>
      </c>
      <c r="L9" s="14"/>
      <c r="M9" s="18">
        <v>99.5</v>
      </c>
      <c r="N9" s="16"/>
      <c r="O9" s="11">
        <v>87.7</v>
      </c>
      <c r="P9" s="14"/>
      <c r="Q9" s="15">
        <v>98.1</v>
      </c>
      <c r="R9" s="16"/>
      <c r="S9" s="11">
        <v>99.2</v>
      </c>
      <c r="T9" s="14"/>
      <c r="U9" s="15">
        <v>99.8</v>
      </c>
      <c r="V9" s="16"/>
      <c r="W9" s="11">
        <v>98.7</v>
      </c>
      <c r="X9" s="14"/>
      <c r="Y9" s="15">
        <v>99.5</v>
      </c>
      <c r="Z9" s="16"/>
      <c r="AA9" s="126"/>
      <c r="AB9" s="127"/>
      <c r="AC9" s="127"/>
      <c r="AD9" s="128"/>
      <c r="AE9" s="10"/>
      <c r="AF9" s="14"/>
      <c r="AG9" s="14"/>
      <c r="AH9" s="16"/>
      <c r="AI9" s="10"/>
      <c r="AJ9" s="14"/>
      <c r="AK9" s="14"/>
      <c r="AL9" s="16"/>
      <c r="AM9" s="10"/>
      <c r="AN9" s="17"/>
      <c r="AO9" s="14"/>
      <c r="AP9" s="16"/>
      <c r="AQ9" s="26">
        <v>54.4</v>
      </c>
      <c r="AR9" s="24"/>
      <c r="AS9" s="27">
        <v>44.7</v>
      </c>
      <c r="AT9" s="25"/>
      <c r="AU9" s="11">
        <v>81.2</v>
      </c>
      <c r="AV9" s="17"/>
      <c r="AW9" s="15">
        <v>83.5</v>
      </c>
      <c r="AX9" s="16"/>
      <c r="AY9" s="1"/>
      <c r="AZ9" s="98">
        <v>53.3</v>
      </c>
      <c r="BA9" s="42">
        <v>-2.2999999999999998</v>
      </c>
      <c r="BB9" s="42">
        <v>23.3</v>
      </c>
      <c r="BC9" s="99">
        <v>52.6</v>
      </c>
      <c r="BD9" s="1"/>
      <c r="BE9" s="42"/>
    </row>
    <row r="10" spans="1:57" s="43" customFormat="1" x14ac:dyDescent="0.2">
      <c r="A10" s="37"/>
      <c r="B10" s="56" t="s">
        <v>28</v>
      </c>
      <c r="C10" s="10">
        <v>55.9</v>
      </c>
      <c r="D10" s="14"/>
      <c r="E10" s="18">
        <v>83.4</v>
      </c>
      <c r="F10" s="16"/>
      <c r="G10" s="11">
        <v>17.100000000000001</v>
      </c>
      <c r="H10" s="14"/>
      <c r="I10" s="15">
        <v>51.8</v>
      </c>
      <c r="J10" s="16"/>
      <c r="K10" s="11">
        <v>99</v>
      </c>
      <c r="L10" s="14"/>
      <c r="M10" s="18">
        <v>99.8</v>
      </c>
      <c r="N10" s="16"/>
      <c r="O10" s="11">
        <v>83.6</v>
      </c>
      <c r="P10" s="14"/>
      <c r="Q10" s="15">
        <v>97.3</v>
      </c>
      <c r="R10" s="16"/>
      <c r="S10" s="11">
        <v>99.4</v>
      </c>
      <c r="T10" s="14"/>
      <c r="U10" s="15">
        <v>99.9</v>
      </c>
      <c r="V10" s="16"/>
      <c r="W10" s="11">
        <v>99.2</v>
      </c>
      <c r="X10" s="14"/>
      <c r="Y10" s="15">
        <v>99.7</v>
      </c>
      <c r="Z10" s="16"/>
      <c r="AA10" s="126"/>
      <c r="AB10" s="127"/>
      <c r="AC10" s="127"/>
      <c r="AD10" s="128"/>
      <c r="AE10" s="10"/>
      <c r="AF10" s="14"/>
      <c r="AG10" s="14"/>
      <c r="AH10" s="16"/>
      <c r="AI10" s="10"/>
      <c r="AJ10" s="14"/>
      <c r="AK10" s="14"/>
      <c r="AL10" s="16"/>
      <c r="AM10" s="10"/>
      <c r="AN10" s="17"/>
      <c r="AO10" s="14"/>
      <c r="AP10" s="16"/>
      <c r="AQ10" s="26">
        <v>55</v>
      </c>
      <c r="AR10" s="24"/>
      <c r="AS10" s="27">
        <v>48.9</v>
      </c>
      <c r="AT10" s="25"/>
      <c r="AU10" s="11">
        <v>74.900000000000006</v>
      </c>
      <c r="AV10" s="17"/>
      <c r="AW10" s="15">
        <v>81.599999999999994</v>
      </c>
      <c r="AX10" s="16"/>
      <c r="AY10" s="1"/>
      <c r="AZ10" s="98">
        <v>60</v>
      </c>
      <c r="BA10" s="42">
        <v>4</v>
      </c>
      <c r="BB10" s="42">
        <v>39.1</v>
      </c>
      <c r="BC10" s="99">
        <v>60.6</v>
      </c>
      <c r="BD10" s="1"/>
      <c r="BE10" s="42"/>
    </row>
    <row r="11" spans="1:57" s="43" customFormat="1" x14ac:dyDescent="0.2">
      <c r="A11" s="37"/>
      <c r="B11" s="56"/>
      <c r="C11" s="10"/>
      <c r="D11" s="14"/>
      <c r="E11" s="18"/>
      <c r="F11" s="16"/>
      <c r="G11" s="11"/>
      <c r="H11" s="14"/>
      <c r="I11" s="15"/>
      <c r="J11" s="16"/>
      <c r="K11" s="10"/>
      <c r="L11" s="14"/>
      <c r="M11" s="17"/>
      <c r="N11" s="16"/>
      <c r="O11" s="11"/>
      <c r="P11" s="14"/>
      <c r="Q11" s="14"/>
      <c r="R11" s="16"/>
      <c r="S11" s="11"/>
      <c r="T11" s="14"/>
      <c r="U11" s="15"/>
      <c r="V11" s="16"/>
      <c r="W11" s="11"/>
      <c r="X11" s="14"/>
      <c r="Y11" s="14"/>
      <c r="Z11" s="16"/>
      <c r="AA11" s="126"/>
      <c r="AB11" s="127"/>
      <c r="AC11" s="127"/>
      <c r="AD11" s="128"/>
      <c r="AE11" s="10"/>
      <c r="AF11" s="14"/>
      <c r="AG11" s="14"/>
      <c r="AH11" s="16"/>
      <c r="AI11" s="10"/>
      <c r="AJ11" s="14"/>
      <c r="AK11" s="14"/>
      <c r="AL11" s="16"/>
      <c r="AM11" s="10"/>
      <c r="AN11" s="17"/>
      <c r="AO11" s="14"/>
      <c r="AP11" s="16"/>
      <c r="AQ11" s="22"/>
      <c r="AR11" s="24"/>
      <c r="AS11" s="23"/>
      <c r="AT11" s="25"/>
      <c r="AU11" s="11"/>
      <c r="AV11" s="17"/>
      <c r="AW11" s="15"/>
      <c r="AX11" s="16"/>
      <c r="AY11" s="1"/>
      <c r="AZ11" s="95"/>
      <c r="BA11" s="1"/>
      <c r="BB11" s="1"/>
      <c r="BC11" s="16"/>
      <c r="BD11" s="1"/>
      <c r="BE11" s="42"/>
    </row>
    <row r="12" spans="1:57" s="43" customFormat="1" x14ac:dyDescent="0.2">
      <c r="A12" s="37">
        <v>11</v>
      </c>
      <c r="B12" s="55" t="s">
        <v>40</v>
      </c>
      <c r="C12" s="11">
        <v>65.8</v>
      </c>
      <c r="D12" s="14"/>
      <c r="E12" s="18">
        <v>65.8</v>
      </c>
      <c r="F12" s="16"/>
      <c r="G12" s="11">
        <v>7.21</v>
      </c>
      <c r="H12" s="14"/>
      <c r="I12" s="15">
        <v>7.21</v>
      </c>
      <c r="J12" s="16"/>
      <c r="K12" s="11">
        <v>5.84</v>
      </c>
      <c r="L12" s="14"/>
      <c r="M12" s="18">
        <v>5.84</v>
      </c>
      <c r="N12" s="16"/>
      <c r="O12" s="11">
        <v>2.13</v>
      </c>
      <c r="P12" s="14"/>
      <c r="Q12" s="15">
        <v>2.13</v>
      </c>
      <c r="R12" s="16"/>
      <c r="S12" s="11">
        <v>5.58</v>
      </c>
      <c r="T12" s="14"/>
      <c r="U12" s="15">
        <v>5.58</v>
      </c>
      <c r="V12" s="16"/>
      <c r="W12" s="11">
        <v>78.8</v>
      </c>
      <c r="X12" s="14"/>
      <c r="Y12" s="15">
        <v>78.8</v>
      </c>
      <c r="Z12" s="16"/>
      <c r="AA12" s="126"/>
      <c r="AB12" s="127"/>
      <c r="AC12" s="127"/>
      <c r="AD12" s="128"/>
      <c r="AE12" s="10"/>
      <c r="AF12" s="14"/>
      <c r="AG12" s="14"/>
      <c r="AH12" s="16"/>
      <c r="AI12" s="10"/>
      <c r="AJ12" s="14"/>
      <c r="AK12" s="14"/>
      <c r="AL12" s="16"/>
      <c r="AM12" s="10"/>
      <c r="AN12" s="17"/>
      <c r="AO12" s="14"/>
      <c r="AP12" s="16"/>
      <c r="AQ12" s="26">
        <v>78.8</v>
      </c>
      <c r="AR12" s="24"/>
      <c r="AS12" s="27">
        <v>78.8</v>
      </c>
      <c r="AT12" s="25"/>
      <c r="AU12" s="11">
        <v>2.58</v>
      </c>
      <c r="AV12" s="17"/>
      <c r="AW12" s="15">
        <v>2.58</v>
      </c>
      <c r="AX12" s="16"/>
      <c r="AY12" s="1"/>
      <c r="AZ12" s="95"/>
      <c r="BA12" s="1"/>
      <c r="BB12" s="1"/>
      <c r="BC12" s="16"/>
      <c r="BD12" s="1"/>
      <c r="BE12" s="42"/>
    </row>
    <row r="13" spans="1:57" s="43" customFormat="1" x14ac:dyDescent="0.2">
      <c r="A13" s="37"/>
      <c r="B13" s="55" t="s">
        <v>25</v>
      </c>
      <c r="C13" s="11">
        <v>93.2</v>
      </c>
      <c r="D13" s="14"/>
      <c r="E13" s="18">
        <v>82.2</v>
      </c>
      <c r="F13" s="16"/>
      <c r="G13" s="11">
        <v>14</v>
      </c>
      <c r="H13" s="14"/>
      <c r="I13" s="15">
        <v>62</v>
      </c>
      <c r="J13" s="16"/>
      <c r="K13" s="11">
        <v>96.5</v>
      </c>
      <c r="L13" s="14"/>
      <c r="M13" s="18">
        <v>42.9</v>
      </c>
      <c r="N13" s="16"/>
      <c r="O13" s="11">
        <v>93.6</v>
      </c>
      <c r="P13" s="14"/>
      <c r="Q13" s="15">
        <v>77.8</v>
      </c>
      <c r="R13" s="16"/>
      <c r="S13" s="11">
        <v>98.7</v>
      </c>
      <c r="T13" s="14"/>
      <c r="U13" s="15">
        <v>99.7</v>
      </c>
      <c r="V13" s="16"/>
      <c r="W13" s="11">
        <v>78.8</v>
      </c>
      <c r="X13" s="14"/>
      <c r="Y13" s="15">
        <v>90.7</v>
      </c>
      <c r="Z13" s="16"/>
      <c r="AA13" s="126"/>
      <c r="AB13" s="127"/>
      <c r="AC13" s="127"/>
      <c r="AD13" s="128"/>
      <c r="AE13" s="10"/>
      <c r="AF13" s="14"/>
      <c r="AG13" s="14"/>
      <c r="AH13" s="16"/>
      <c r="AI13" s="10"/>
      <c r="AJ13" s="14"/>
      <c r="AK13" s="14"/>
      <c r="AL13" s="16"/>
      <c r="AM13" s="10"/>
      <c r="AN13" s="17"/>
      <c r="AO13" s="14"/>
      <c r="AP13" s="16"/>
      <c r="AQ13" s="26">
        <v>58.9</v>
      </c>
      <c r="AR13" s="24"/>
      <c r="AS13" s="27">
        <v>99.1</v>
      </c>
      <c r="AT13" s="25"/>
      <c r="AU13" s="11">
        <v>86.5</v>
      </c>
      <c r="AV13" s="17"/>
      <c r="AW13" s="15">
        <v>79.3</v>
      </c>
      <c r="AX13" s="16"/>
      <c r="AY13" s="1"/>
      <c r="AZ13" s="98">
        <v>27.3</v>
      </c>
      <c r="BA13" s="42">
        <v>0</v>
      </c>
      <c r="BB13" s="42">
        <v>26.4</v>
      </c>
      <c r="BC13" s="99">
        <v>45.2</v>
      </c>
      <c r="BD13" s="1"/>
      <c r="BE13" s="42"/>
    </row>
    <row r="14" spans="1:57" s="43" customFormat="1" x14ac:dyDescent="0.2">
      <c r="A14" s="37"/>
      <c r="B14" s="56" t="s">
        <v>14</v>
      </c>
      <c r="C14" s="11">
        <v>78.900000000000006</v>
      </c>
      <c r="D14" s="14"/>
      <c r="E14" s="18">
        <v>81.8</v>
      </c>
      <c r="F14" s="16"/>
      <c r="G14" s="11">
        <v>65.7</v>
      </c>
      <c r="H14" s="14"/>
      <c r="I14" s="15">
        <v>66.5</v>
      </c>
      <c r="J14" s="16"/>
      <c r="K14" s="11">
        <v>95.2</v>
      </c>
      <c r="L14" s="14"/>
      <c r="M14" s="18">
        <v>97.5</v>
      </c>
      <c r="N14" s="16"/>
      <c r="O14" s="11">
        <v>34.5</v>
      </c>
      <c r="P14" s="14"/>
      <c r="Q14" s="15">
        <v>76.5</v>
      </c>
      <c r="R14" s="16"/>
      <c r="S14" s="11">
        <v>98.9</v>
      </c>
      <c r="T14" s="14"/>
      <c r="U14" s="15">
        <v>99.5</v>
      </c>
      <c r="V14" s="16"/>
      <c r="W14" s="11">
        <v>78.8</v>
      </c>
      <c r="X14" s="14"/>
      <c r="Y14" s="15">
        <v>83.7</v>
      </c>
      <c r="Z14" s="16"/>
      <c r="AA14" s="126"/>
      <c r="AB14" s="127"/>
      <c r="AC14" s="127"/>
      <c r="AD14" s="128"/>
      <c r="AE14" s="10"/>
      <c r="AF14" s="14"/>
      <c r="AG14" s="14"/>
      <c r="AH14" s="16"/>
      <c r="AI14" s="10"/>
      <c r="AJ14" s="14"/>
      <c r="AK14" s="14"/>
      <c r="AL14" s="16"/>
      <c r="AM14" s="10"/>
      <c r="AN14" s="17"/>
      <c r="AO14" s="14"/>
      <c r="AP14" s="16"/>
      <c r="AQ14" s="26">
        <v>63.3</v>
      </c>
      <c r="AR14" s="24"/>
      <c r="AS14" s="27">
        <v>59.4</v>
      </c>
      <c r="AT14" s="25"/>
      <c r="AU14" s="11">
        <v>75.099999999999994</v>
      </c>
      <c r="AV14" s="17"/>
      <c r="AW14" s="15">
        <v>77.8</v>
      </c>
      <c r="AX14" s="16"/>
      <c r="AY14" s="1"/>
      <c r="AZ14" s="98">
        <v>46.88</v>
      </c>
      <c r="BA14" s="42">
        <v>9.68</v>
      </c>
      <c r="BB14" s="42">
        <v>49.48</v>
      </c>
      <c r="BC14" s="99">
        <v>65.38</v>
      </c>
      <c r="BD14" s="1"/>
      <c r="BE14" s="42"/>
    </row>
    <row r="15" spans="1:57" s="43" customFormat="1" x14ac:dyDescent="0.2">
      <c r="A15" s="37"/>
      <c r="B15" s="56" t="s">
        <v>3</v>
      </c>
      <c r="C15" s="11">
        <v>78.099999999999994</v>
      </c>
      <c r="D15" s="14"/>
      <c r="E15" s="18">
        <v>61.7</v>
      </c>
      <c r="F15" s="16"/>
      <c r="G15" s="11">
        <v>48.2</v>
      </c>
      <c r="H15" s="14"/>
      <c r="I15" s="15">
        <v>44</v>
      </c>
      <c r="J15" s="16"/>
      <c r="K15" s="11">
        <v>87.2</v>
      </c>
      <c r="L15" s="14"/>
      <c r="M15" s="18">
        <v>90.9</v>
      </c>
      <c r="N15" s="16"/>
      <c r="O15" s="11">
        <v>8.77</v>
      </c>
      <c r="P15" s="14"/>
      <c r="Q15" s="15">
        <v>63.4</v>
      </c>
      <c r="R15" s="16"/>
      <c r="S15" s="11">
        <v>93.3</v>
      </c>
      <c r="T15" s="14"/>
      <c r="U15" s="15">
        <v>99.1</v>
      </c>
      <c r="V15" s="16"/>
      <c r="W15" s="11">
        <v>92.2</v>
      </c>
      <c r="X15" s="14"/>
      <c r="Y15" s="15">
        <v>93</v>
      </c>
      <c r="Z15" s="16"/>
      <c r="AA15" s="126"/>
      <c r="AB15" s="127"/>
      <c r="AC15" s="127"/>
      <c r="AD15" s="128"/>
      <c r="AE15" s="10"/>
      <c r="AF15" s="14"/>
      <c r="AG15" s="14"/>
      <c r="AH15" s="16"/>
      <c r="AI15" s="10"/>
      <c r="AJ15" s="14"/>
      <c r="AK15" s="14"/>
      <c r="AL15" s="16"/>
      <c r="AM15" s="10"/>
      <c r="AN15" s="17"/>
      <c r="AO15" s="14"/>
      <c r="AP15" s="16"/>
      <c r="AQ15" s="26">
        <v>80.7</v>
      </c>
      <c r="AR15" s="24"/>
      <c r="AS15" s="27">
        <v>81.099999999999994</v>
      </c>
      <c r="AT15" s="25"/>
      <c r="AU15" s="11">
        <v>68</v>
      </c>
      <c r="AV15" s="17"/>
      <c r="AW15" s="15">
        <v>65.7</v>
      </c>
      <c r="AX15" s="16"/>
      <c r="AY15" s="1"/>
      <c r="AZ15" s="98">
        <v>53.22</v>
      </c>
      <c r="BA15" s="42">
        <v>1.72</v>
      </c>
      <c r="BB15" s="42">
        <v>44.32</v>
      </c>
      <c r="BC15" s="99">
        <v>62.92</v>
      </c>
      <c r="BD15" s="1"/>
      <c r="BE15" s="42"/>
    </row>
    <row r="16" spans="1:57" s="43" customFormat="1" x14ac:dyDescent="0.2">
      <c r="A16" s="37"/>
      <c r="B16" s="56" t="s">
        <v>26</v>
      </c>
      <c r="C16" s="11">
        <v>97.3</v>
      </c>
      <c r="D16" s="14"/>
      <c r="E16" s="18">
        <v>88.1</v>
      </c>
      <c r="F16" s="16"/>
      <c r="G16" s="11">
        <v>67.8</v>
      </c>
      <c r="H16" s="14"/>
      <c r="I16" s="15">
        <v>58.5</v>
      </c>
      <c r="J16" s="16"/>
      <c r="K16" s="11">
        <v>94.5</v>
      </c>
      <c r="L16" s="14"/>
      <c r="M16" s="18">
        <v>96.3</v>
      </c>
      <c r="N16" s="16"/>
      <c r="O16" s="11">
        <v>74.2</v>
      </c>
      <c r="P16" s="14"/>
      <c r="Q16" s="15">
        <v>92.8</v>
      </c>
      <c r="R16" s="16"/>
      <c r="S16" s="11">
        <v>99.5</v>
      </c>
      <c r="T16" s="14"/>
      <c r="U16" s="15">
        <v>99.7</v>
      </c>
      <c r="V16" s="16"/>
      <c r="W16" s="11">
        <v>0.51</v>
      </c>
      <c r="X16" s="14"/>
      <c r="Y16" s="15">
        <v>91.5</v>
      </c>
      <c r="Z16" s="16"/>
      <c r="AA16" s="126"/>
      <c r="AB16" s="127"/>
      <c r="AC16" s="127"/>
      <c r="AD16" s="128"/>
      <c r="AE16" s="10"/>
      <c r="AF16" s="14"/>
      <c r="AG16" s="14"/>
      <c r="AH16" s="16"/>
      <c r="AI16" s="10"/>
      <c r="AJ16" s="14"/>
      <c r="AK16" s="14"/>
      <c r="AL16" s="16"/>
      <c r="AM16" s="10"/>
      <c r="AN16" s="17"/>
      <c r="AO16" s="14"/>
      <c r="AP16" s="16"/>
      <c r="AQ16" s="26">
        <v>77</v>
      </c>
      <c r="AR16" s="24"/>
      <c r="AS16" s="27">
        <v>71.900000000000006</v>
      </c>
      <c r="AT16" s="25"/>
      <c r="AU16" s="11">
        <v>3.53</v>
      </c>
      <c r="AV16" s="17"/>
      <c r="AW16" s="15">
        <v>75.8</v>
      </c>
      <c r="AX16" s="16"/>
      <c r="AY16" s="1"/>
      <c r="AZ16" s="98">
        <v>61.91</v>
      </c>
      <c r="BA16" s="42">
        <v>7.51</v>
      </c>
      <c r="BB16" s="42">
        <v>44.11</v>
      </c>
      <c r="BC16" s="99">
        <v>59.61</v>
      </c>
      <c r="BD16" s="1"/>
      <c r="BE16" s="42"/>
    </row>
    <row r="17" spans="1:57" s="43" customFormat="1" x14ac:dyDescent="0.2">
      <c r="A17" s="37"/>
      <c r="B17" s="56" t="s">
        <v>27</v>
      </c>
      <c r="C17" s="11">
        <v>95.1</v>
      </c>
      <c r="D17" s="14"/>
      <c r="E17" s="18">
        <v>80.900000000000006</v>
      </c>
      <c r="F17" s="16"/>
      <c r="G17" s="11">
        <v>64.5</v>
      </c>
      <c r="H17" s="14"/>
      <c r="I17" s="15">
        <v>50.8</v>
      </c>
      <c r="J17" s="16"/>
      <c r="K17" s="11">
        <v>97.3</v>
      </c>
      <c r="L17" s="14"/>
      <c r="M17" s="18">
        <v>99.3</v>
      </c>
      <c r="N17" s="16"/>
      <c r="O17" s="11">
        <v>90.7</v>
      </c>
      <c r="P17" s="14"/>
      <c r="Q17" s="15">
        <v>98.3</v>
      </c>
      <c r="R17" s="16"/>
      <c r="S17" s="11">
        <v>99.2</v>
      </c>
      <c r="T17" s="14"/>
      <c r="U17" s="15">
        <v>99.8</v>
      </c>
      <c r="V17" s="16"/>
      <c r="W17" s="11">
        <v>91.6</v>
      </c>
      <c r="X17" s="14"/>
      <c r="Y17" s="15">
        <v>91.4</v>
      </c>
      <c r="Z17" s="16"/>
      <c r="AA17" s="126"/>
      <c r="AB17" s="127"/>
      <c r="AC17" s="127"/>
      <c r="AD17" s="128"/>
      <c r="AE17" s="10"/>
      <c r="AF17" s="14"/>
      <c r="AG17" s="14"/>
      <c r="AH17" s="16"/>
      <c r="AI17" s="10"/>
      <c r="AJ17" s="14"/>
      <c r="AK17" s="14"/>
      <c r="AL17" s="16"/>
      <c r="AM17" s="10"/>
      <c r="AN17" s="17"/>
      <c r="AO17" s="14"/>
      <c r="AP17" s="16"/>
      <c r="AQ17" s="26">
        <v>64.400000000000006</v>
      </c>
      <c r="AR17" s="24"/>
      <c r="AS17" s="27">
        <v>59.6</v>
      </c>
      <c r="AT17" s="25"/>
      <c r="AU17" s="11">
        <v>81.3</v>
      </c>
      <c r="AV17" s="17"/>
      <c r="AW17" s="15">
        <v>73.599999999999994</v>
      </c>
      <c r="AX17" s="16"/>
      <c r="AY17" s="1"/>
      <c r="AZ17" s="98">
        <v>36.6</v>
      </c>
      <c r="BA17" s="42">
        <v>6.3</v>
      </c>
      <c r="BB17" s="42">
        <v>50.4</v>
      </c>
      <c r="BC17" s="99">
        <v>65.3</v>
      </c>
      <c r="BD17" s="1"/>
      <c r="BE17" s="42"/>
    </row>
    <row r="18" spans="1:57" s="43" customFormat="1" x14ac:dyDescent="0.2">
      <c r="A18" s="37"/>
      <c r="B18" s="56" t="s">
        <v>28</v>
      </c>
      <c r="C18" s="11">
        <v>95.5</v>
      </c>
      <c r="D18" s="14"/>
      <c r="E18" s="18">
        <v>92.9</v>
      </c>
      <c r="F18" s="16"/>
      <c r="G18" s="11">
        <v>82.6</v>
      </c>
      <c r="H18" s="14"/>
      <c r="I18" s="15">
        <v>61.8</v>
      </c>
      <c r="J18" s="16"/>
      <c r="K18" s="11">
        <v>98.9</v>
      </c>
      <c r="L18" s="14"/>
      <c r="M18" s="18">
        <v>98.9</v>
      </c>
      <c r="N18" s="16"/>
      <c r="O18" s="11">
        <v>88.2</v>
      </c>
      <c r="P18" s="14"/>
      <c r="Q18" s="15">
        <v>96.6</v>
      </c>
      <c r="R18" s="16"/>
      <c r="S18" s="11">
        <v>99.4</v>
      </c>
      <c r="T18" s="14"/>
      <c r="U18" s="15">
        <v>99.8</v>
      </c>
      <c r="V18" s="16"/>
      <c r="W18" s="11">
        <v>94.6</v>
      </c>
      <c r="X18" s="14"/>
      <c r="Y18" s="15">
        <v>94.5</v>
      </c>
      <c r="Z18" s="16"/>
      <c r="AA18" s="126"/>
      <c r="AB18" s="127"/>
      <c r="AC18" s="127"/>
      <c r="AD18" s="128"/>
      <c r="AE18" s="10"/>
      <c r="AF18" s="14"/>
      <c r="AG18" s="14"/>
      <c r="AH18" s="16"/>
      <c r="AI18" s="10"/>
      <c r="AJ18" s="14"/>
      <c r="AK18" s="14"/>
      <c r="AL18" s="16"/>
      <c r="AM18" s="10"/>
      <c r="AN18" s="17"/>
      <c r="AO18" s="14"/>
      <c r="AP18" s="16"/>
      <c r="AQ18" s="26">
        <v>63.4</v>
      </c>
      <c r="AR18" s="24"/>
      <c r="AS18" s="27">
        <v>67.2</v>
      </c>
      <c r="AT18" s="25"/>
      <c r="AU18" s="11">
        <v>87.2</v>
      </c>
      <c r="AV18" s="17"/>
      <c r="AW18" s="15">
        <v>74.3</v>
      </c>
      <c r="AX18" s="16"/>
      <c r="AY18" s="1"/>
      <c r="AZ18" s="98">
        <v>47.19</v>
      </c>
      <c r="BA18" s="42">
        <v>6.19</v>
      </c>
      <c r="BB18" s="42">
        <v>51.89</v>
      </c>
      <c r="BC18" s="99">
        <v>53.59</v>
      </c>
      <c r="BD18" s="1"/>
      <c r="BE18" s="42"/>
    </row>
    <row r="19" spans="1:57" s="43" customFormat="1" x14ac:dyDescent="0.2">
      <c r="A19" s="37"/>
      <c r="B19" s="56"/>
      <c r="C19" s="10"/>
      <c r="D19" s="14"/>
      <c r="E19" s="17"/>
      <c r="F19" s="16"/>
      <c r="G19" s="10"/>
      <c r="H19" s="14"/>
      <c r="I19" s="15"/>
      <c r="J19" s="16"/>
      <c r="K19" s="10"/>
      <c r="L19" s="14"/>
      <c r="M19" s="17"/>
      <c r="N19" s="16"/>
      <c r="O19" s="11"/>
      <c r="P19" s="14"/>
      <c r="Q19" s="15"/>
      <c r="R19" s="16"/>
      <c r="S19" s="11"/>
      <c r="T19" s="14"/>
      <c r="U19" s="15"/>
      <c r="V19" s="16"/>
      <c r="W19" s="11"/>
      <c r="X19" s="14"/>
      <c r="Y19" s="14"/>
      <c r="Z19" s="16"/>
      <c r="AA19" s="126"/>
      <c r="AB19" s="127"/>
      <c r="AC19" s="127"/>
      <c r="AD19" s="128"/>
      <c r="AE19" s="10"/>
      <c r="AF19" s="14"/>
      <c r="AG19" s="14"/>
      <c r="AH19" s="16"/>
      <c r="AI19" s="10"/>
      <c r="AJ19" s="14"/>
      <c r="AK19" s="14"/>
      <c r="AL19" s="16"/>
      <c r="AM19" s="10"/>
      <c r="AN19" s="17"/>
      <c r="AO19" s="14"/>
      <c r="AP19" s="16"/>
      <c r="AQ19" s="22"/>
      <c r="AR19" s="24"/>
      <c r="AS19" s="23"/>
      <c r="AT19" s="25"/>
      <c r="AU19" s="11"/>
      <c r="AV19" s="17"/>
      <c r="AW19" s="15"/>
      <c r="AX19" s="16"/>
      <c r="AY19" s="1"/>
      <c r="AZ19" s="95"/>
      <c r="BA19" s="1"/>
      <c r="BB19" s="1"/>
      <c r="BC19" s="16"/>
      <c r="BD19" s="1"/>
      <c r="BE19" s="42"/>
    </row>
    <row r="20" spans="1:57" s="43" customFormat="1" x14ac:dyDescent="0.2">
      <c r="A20" s="37">
        <v>12</v>
      </c>
      <c r="B20" s="55" t="s">
        <v>40</v>
      </c>
      <c r="C20" s="11">
        <v>57.8</v>
      </c>
      <c r="D20" s="14"/>
      <c r="E20" s="18">
        <v>57.8</v>
      </c>
      <c r="F20" s="16"/>
      <c r="G20" s="11">
        <v>13.8</v>
      </c>
      <c r="H20" s="14"/>
      <c r="I20" s="15">
        <v>13.8</v>
      </c>
      <c r="J20" s="16"/>
      <c r="K20" s="11">
        <v>17.5</v>
      </c>
      <c r="L20" s="14"/>
      <c r="M20" s="18">
        <v>17.5</v>
      </c>
      <c r="N20" s="16"/>
      <c r="O20" s="11">
        <v>5.31</v>
      </c>
      <c r="P20" s="14"/>
      <c r="Q20" s="15">
        <v>5.31</v>
      </c>
      <c r="R20" s="16"/>
      <c r="S20" s="11">
        <v>9.4700000000000006</v>
      </c>
      <c r="T20" s="14"/>
      <c r="U20" s="15">
        <v>9.4700000000000006</v>
      </c>
      <c r="V20" s="16"/>
      <c r="W20" s="11">
        <v>72.7</v>
      </c>
      <c r="X20" s="14"/>
      <c r="Y20" s="15">
        <v>72.7</v>
      </c>
      <c r="Z20" s="16"/>
      <c r="AA20" s="126"/>
      <c r="AB20" s="127"/>
      <c r="AC20" s="127"/>
      <c r="AD20" s="128"/>
      <c r="AE20" s="10"/>
      <c r="AF20" s="14"/>
      <c r="AG20" s="14"/>
      <c r="AH20" s="16"/>
      <c r="AI20" s="10"/>
      <c r="AJ20" s="14"/>
      <c r="AK20" s="14"/>
      <c r="AL20" s="16"/>
      <c r="AM20" s="10"/>
      <c r="AN20" s="17"/>
      <c r="AO20" s="14"/>
      <c r="AP20" s="16"/>
      <c r="AQ20" s="26">
        <v>72.7</v>
      </c>
      <c r="AR20" s="24"/>
      <c r="AS20" s="27">
        <v>72.7</v>
      </c>
      <c r="AT20" s="25"/>
      <c r="AU20" s="11">
        <v>4.21</v>
      </c>
      <c r="AV20" s="17"/>
      <c r="AW20" s="15">
        <v>4.21</v>
      </c>
      <c r="AX20" s="16"/>
      <c r="AY20" s="1"/>
      <c r="AZ20" s="95"/>
      <c r="BA20" s="1"/>
      <c r="BB20" s="1"/>
      <c r="BC20" s="16"/>
      <c r="BD20" s="1"/>
      <c r="BE20" s="42"/>
    </row>
    <row r="21" spans="1:57" s="43" customFormat="1" x14ac:dyDescent="0.2">
      <c r="A21" s="37"/>
      <c r="B21" s="55" t="s">
        <v>25</v>
      </c>
      <c r="C21" s="11">
        <v>60.2</v>
      </c>
      <c r="D21" s="14"/>
      <c r="E21" s="18">
        <v>86.9</v>
      </c>
      <c r="F21" s="16"/>
      <c r="G21" s="11">
        <v>0.59</v>
      </c>
      <c r="H21" s="14"/>
      <c r="I21" s="15">
        <v>60.9</v>
      </c>
      <c r="J21" s="16"/>
      <c r="K21" s="11">
        <v>84.6</v>
      </c>
      <c r="L21" s="14"/>
      <c r="M21" s="18">
        <v>99.8</v>
      </c>
      <c r="N21" s="16"/>
      <c r="O21" s="11">
        <v>96.4</v>
      </c>
      <c r="P21" s="14"/>
      <c r="Q21" s="15">
        <v>97</v>
      </c>
      <c r="R21" s="16"/>
      <c r="S21" s="11">
        <v>100</v>
      </c>
      <c r="T21" s="14"/>
      <c r="U21" s="15">
        <v>99.8</v>
      </c>
      <c r="V21" s="16"/>
      <c r="W21" s="11">
        <v>72.7</v>
      </c>
      <c r="X21" s="14"/>
      <c r="Y21" s="15">
        <v>96.7</v>
      </c>
      <c r="Z21" s="16"/>
      <c r="AA21" s="126"/>
      <c r="AB21" s="127"/>
      <c r="AC21" s="127"/>
      <c r="AD21" s="128"/>
      <c r="AE21" s="10"/>
      <c r="AF21" s="14"/>
      <c r="AG21" s="14"/>
      <c r="AH21" s="16"/>
      <c r="AI21" s="10"/>
      <c r="AJ21" s="14"/>
      <c r="AK21" s="14"/>
      <c r="AL21" s="16"/>
      <c r="AM21" s="10"/>
      <c r="AN21" s="17"/>
      <c r="AO21" s="14"/>
      <c r="AP21" s="16"/>
      <c r="AQ21" s="26">
        <v>58.5</v>
      </c>
      <c r="AR21" s="24"/>
      <c r="AS21" s="27">
        <v>51.2</v>
      </c>
      <c r="AT21" s="25"/>
      <c r="AU21" s="11">
        <v>91.3</v>
      </c>
      <c r="AV21" s="17"/>
      <c r="AW21" s="15">
        <v>67.900000000000006</v>
      </c>
      <c r="AX21" s="16"/>
      <c r="AY21" s="1"/>
      <c r="AZ21" s="98">
        <v>57.3</v>
      </c>
      <c r="BA21" s="42">
        <v>-4.47</v>
      </c>
      <c r="BB21" s="42">
        <v>36.799999999999997</v>
      </c>
      <c r="BC21" s="99">
        <v>65.5</v>
      </c>
      <c r="BD21" s="1"/>
      <c r="BE21" s="42"/>
    </row>
    <row r="22" spans="1:57" s="43" customFormat="1" x14ac:dyDescent="0.2">
      <c r="A22" s="37"/>
      <c r="B22" s="56" t="s">
        <v>14</v>
      </c>
      <c r="C22" s="11">
        <v>31.9</v>
      </c>
      <c r="D22" s="14"/>
      <c r="E22" s="18">
        <v>55</v>
      </c>
      <c r="F22" s="16"/>
      <c r="G22" s="11">
        <v>3.83</v>
      </c>
      <c r="H22" s="14"/>
      <c r="I22" s="15">
        <v>49.7</v>
      </c>
      <c r="J22" s="16"/>
      <c r="K22" s="11">
        <v>83.4</v>
      </c>
      <c r="L22" s="14"/>
      <c r="M22" s="18">
        <v>99.5</v>
      </c>
      <c r="N22" s="16"/>
      <c r="O22" s="11">
        <v>90.3</v>
      </c>
      <c r="P22" s="14"/>
      <c r="Q22" s="15">
        <v>94.4</v>
      </c>
      <c r="R22" s="16"/>
      <c r="S22" s="11">
        <v>99.6</v>
      </c>
      <c r="T22" s="14"/>
      <c r="U22" s="15">
        <v>97.3</v>
      </c>
      <c r="V22" s="16"/>
      <c r="W22" s="11">
        <v>72.7</v>
      </c>
      <c r="X22" s="14"/>
      <c r="Y22" s="15">
        <v>44</v>
      </c>
      <c r="Z22" s="16"/>
      <c r="AA22" s="126"/>
      <c r="AB22" s="127"/>
      <c r="AC22" s="127"/>
      <c r="AD22" s="128"/>
      <c r="AE22" s="10"/>
      <c r="AF22" s="14"/>
      <c r="AG22" s="14"/>
      <c r="AH22" s="16"/>
      <c r="AI22" s="10"/>
      <c r="AJ22" s="14"/>
      <c r="AK22" s="14"/>
      <c r="AL22" s="16"/>
      <c r="AM22" s="10"/>
      <c r="AN22" s="17"/>
      <c r="AO22" s="14"/>
      <c r="AP22" s="16"/>
      <c r="AQ22" s="26">
        <v>22.9</v>
      </c>
      <c r="AR22" s="24"/>
      <c r="AS22" s="27">
        <v>6.63</v>
      </c>
      <c r="AT22" s="25"/>
      <c r="AU22" s="11">
        <v>98.7</v>
      </c>
      <c r="AV22" s="17"/>
      <c r="AW22" s="15">
        <v>90.5</v>
      </c>
      <c r="AX22" s="16"/>
      <c r="AY22" s="1"/>
      <c r="AZ22" s="98">
        <v>29.54</v>
      </c>
      <c r="BA22" s="42">
        <v>3.23</v>
      </c>
      <c r="BB22" s="42">
        <v>24.84</v>
      </c>
      <c r="BC22" s="99">
        <v>52.34</v>
      </c>
      <c r="BD22" s="1"/>
      <c r="BE22" s="42"/>
    </row>
    <row r="23" spans="1:57" s="43" customFormat="1" x14ac:dyDescent="0.2">
      <c r="A23" s="37"/>
      <c r="B23" s="56" t="s">
        <v>3</v>
      </c>
      <c r="C23" s="11">
        <v>21.6</v>
      </c>
      <c r="D23" s="14"/>
      <c r="E23" s="18">
        <v>42.8</v>
      </c>
      <c r="F23" s="16"/>
      <c r="G23" s="11">
        <v>4.43</v>
      </c>
      <c r="H23" s="14"/>
      <c r="I23" s="15">
        <v>31.6</v>
      </c>
      <c r="J23" s="16"/>
      <c r="K23" s="11">
        <v>88.8</v>
      </c>
      <c r="L23" s="14"/>
      <c r="M23" s="18">
        <v>97.6</v>
      </c>
      <c r="N23" s="16"/>
      <c r="O23" s="11">
        <v>81.7</v>
      </c>
      <c r="P23" s="14"/>
      <c r="Q23" s="15">
        <v>91.5</v>
      </c>
      <c r="R23" s="16"/>
      <c r="S23" s="11">
        <v>98.2</v>
      </c>
      <c r="T23" s="14"/>
      <c r="U23" s="15">
        <v>91.9</v>
      </c>
      <c r="V23" s="16"/>
      <c r="W23" s="11">
        <v>45.1</v>
      </c>
      <c r="X23" s="14"/>
      <c r="Y23" s="15">
        <v>31.6</v>
      </c>
      <c r="Z23" s="16"/>
      <c r="AA23" s="126"/>
      <c r="AB23" s="127"/>
      <c r="AC23" s="127"/>
      <c r="AD23" s="128"/>
      <c r="AE23" s="10"/>
      <c r="AF23" s="14"/>
      <c r="AG23" s="14"/>
      <c r="AH23" s="16"/>
      <c r="AI23" s="10"/>
      <c r="AJ23" s="14"/>
      <c r="AK23" s="14"/>
      <c r="AL23" s="16"/>
      <c r="AM23" s="10"/>
      <c r="AN23" s="17"/>
      <c r="AO23" s="14"/>
      <c r="AP23" s="16"/>
      <c r="AQ23" s="26">
        <v>24.3</v>
      </c>
      <c r="AR23" s="24"/>
      <c r="AS23" s="27">
        <v>11.7</v>
      </c>
      <c r="AT23" s="25"/>
      <c r="AU23" s="11">
        <v>89.8</v>
      </c>
      <c r="AV23" s="17"/>
      <c r="AW23" s="15">
        <v>85.1</v>
      </c>
      <c r="AX23" s="16"/>
      <c r="AY23" s="1"/>
      <c r="AZ23" s="98">
        <v>32.4</v>
      </c>
      <c r="BA23" s="42">
        <v>-3.03</v>
      </c>
      <c r="BB23" s="42">
        <v>33</v>
      </c>
      <c r="BC23" s="99">
        <v>34.200000000000003</v>
      </c>
      <c r="BD23" s="1"/>
      <c r="BE23" s="42"/>
    </row>
    <row r="24" spans="1:57" s="43" customFormat="1" x14ac:dyDescent="0.2">
      <c r="A24" s="37"/>
      <c r="B24" s="56" t="s">
        <v>26</v>
      </c>
      <c r="C24" s="11">
        <v>57.9</v>
      </c>
      <c r="D24" s="14"/>
      <c r="E24" s="18">
        <v>67.8</v>
      </c>
      <c r="F24" s="16"/>
      <c r="G24" s="11">
        <v>0.21</v>
      </c>
      <c r="H24" s="14"/>
      <c r="I24" s="15">
        <v>18.100000000000001</v>
      </c>
      <c r="J24" s="16"/>
      <c r="K24" s="11">
        <v>84.1</v>
      </c>
      <c r="L24" s="14"/>
      <c r="M24" s="18">
        <v>99.8</v>
      </c>
      <c r="N24" s="16"/>
      <c r="O24" s="11">
        <v>87.1</v>
      </c>
      <c r="P24" s="14"/>
      <c r="Q24" s="15">
        <v>89.7</v>
      </c>
      <c r="R24" s="16"/>
      <c r="S24" s="11">
        <v>100</v>
      </c>
      <c r="T24" s="14"/>
      <c r="U24" s="15">
        <v>99.7</v>
      </c>
      <c r="V24" s="16"/>
      <c r="W24" s="11">
        <v>95.5</v>
      </c>
      <c r="X24" s="14"/>
      <c r="Y24" s="15">
        <v>97.3</v>
      </c>
      <c r="Z24" s="16"/>
      <c r="AA24" s="126"/>
      <c r="AB24" s="127"/>
      <c r="AC24" s="127"/>
      <c r="AD24" s="128"/>
      <c r="AE24" s="10"/>
      <c r="AF24" s="14"/>
      <c r="AG24" s="14"/>
      <c r="AH24" s="16"/>
      <c r="AI24" s="10"/>
      <c r="AJ24" s="14"/>
      <c r="AK24" s="14"/>
      <c r="AL24" s="16"/>
      <c r="AM24" s="10"/>
      <c r="AN24" s="17"/>
      <c r="AO24" s="14"/>
      <c r="AP24" s="16"/>
      <c r="AQ24" s="26">
        <v>72.099999999999994</v>
      </c>
      <c r="AR24" s="24"/>
      <c r="AS24" s="27">
        <v>66</v>
      </c>
      <c r="AT24" s="25"/>
      <c r="AU24" s="11">
        <v>88.6</v>
      </c>
      <c r="AV24" s="17"/>
      <c r="AW24" s="15">
        <v>46.3</v>
      </c>
      <c r="AX24" s="16"/>
      <c r="AY24" s="1"/>
      <c r="AZ24" s="98">
        <v>53.55</v>
      </c>
      <c r="BA24" s="42">
        <v>-2.08</v>
      </c>
      <c r="BB24" s="42">
        <v>33.450000000000003</v>
      </c>
      <c r="BC24" s="99">
        <v>61.15</v>
      </c>
      <c r="BD24" s="1"/>
      <c r="BE24" s="42"/>
    </row>
    <row r="25" spans="1:57" s="43" customFormat="1" x14ac:dyDescent="0.2">
      <c r="A25" s="37"/>
      <c r="B25" s="56" t="s">
        <v>27</v>
      </c>
      <c r="C25" s="11">
        <v>87.4</v>
      </c>
      <c r="D25" s="14"/>
      <c r="E25" s="18">
        <v>60.8</v>
      </c>
      <c r="F25" s="16"/>
      <c r="G25" s="11">
        <v>0.32</v>
      </c>
      <c r="H25" s="14"/>
      <c r="I25" s="15">
        <v>11.3</v>
      </c>
      <c r="J25" s="16"/>
      <c r="K25" s="11">
        <v>84.7</v>
      </c>
      <c r="L25" s="14"/>
      <c r="M25" s="18">
        <v>99.8</v>
      </c>
      <c r="N25" s="16"/>
      <c r="O25" s="11">
        <v>95.1</v>
      </c>
      <c r="P25" s="14"/>
      <c r="Q25" s="15">
        <v>95.7</v>
      </c>
      <c r="R25" s="16"/>
      <c r="S25" s="11">
        <v>100</v>
      </c>
      <c r="T25" s="14"/>
      <c r="U25" s="15">
        <v>99.8</v>
      </c>
      <c r="V25" s="16"/>
      <c r="W25" s="11">
        <v>92.3</v>
      </c>
      <c r="X25" s="14"/>
      <c r="Y25" s="15">
        <v>98.2</v>
      </c>
      <c r="Z25" s="16"/>
      <c r="AA25" s="126"/>
      <c r="AB25" s="127"/>
      <c r="AC25" s="127"/>
      <c r="AD25" s="128"/>
      <c r="AE25" s="10"/>
      <c r="AF25" s="14"/>
      <c r="AG25" s="14"/>
      <c r="AH25" s="16"/>
      <c r="AI25" s="10"/>
      <c r="AJ25" s="14"/>
      <c r="AK25" s="14"/>
      <c r="AL25" s="16"/>
      <c r="AM25" s="10"/>
      <c r="AN25" s="17"/>
      <c r="AO25" s="14"/>
      <c r="AP25" s="16"/>
      <c r="AQ25" s="26">
        <v>68.599999999999994</v>
      </c>
      <c r="AR25" s="24"/>
      <c r="AS25" s="27">
        <v>58</v>
      </c>
      <c r="AT25" s="25"/>
      <c r="AU25" s="11">
        <v>94.4</v>
      </c>
      <c r="AV25" s="17"/>
      <c r="AW25" s="15">
        <v>50.8</v>
      </c>
      <c r="AX25" s="16"/>
      <c r="AY25" s="1"/>
      <c r="AZ25" s="98">
        <v>53.2</v>
      </c>
      <c r="BA25" s="42">
        <v>-0.66</v>
      </c>
      <c r="BB25" s="42">
        <v>35.700000000000003</v>
      </c>
      <c r="BC25" s="99">
        <v>64.5</v>
      </c>
      <c r="BD25" s="1"/>
      <c r="BE25" s="42"/>
    </row>
    <row r="26" spans="1:57" s="43" customFormat="1" x14ac:dyDescent="0.2">
      <c r="A26" s="37"/>
      <c r="B26" s="56" t="s">
        <v>28</v>
      </c>
      <c r="C26" s="11">
        <v>41.2</v>
      </c>
      <c r="D26" s="14"/>
      <c r="E26" s="18">
        <v>60.8</v>
      </c>
      <c r="F26" s="16"/>
      <c r="G26" s="11">
        <v>0.13</v>
      </c>
      <c r="H26" s="14"/>
      <c r="I26" s="15">
        <v>11.3</v>
      </c>
      <c r="J26" s="16"/>
      <c r="K26" s="11">
        <v>93.8</v>
      </c>
      <c r="L26" s="14"/>
      <c r="M26" s="18">
        <v>99.8</v>
      </c>
      <c r="N26" s="16"/>
      <c r="O26" s="11">
        <v>91.9</v>
      </c>
      <c r="P26" s="14"/>
      <c r="Q26" s="15">
        <v>95.7</v>
      </c>
      <c r="R26" s="16"/>
      <c r="S26" s="11">
        <v>99.8</v>
      </c>
      <c r="T26" s="14"/>
      <c r="U26" s="15">
        <v>99.8</v>
      </c>
      <c r="V26" s="16"/>
      <c r="W26" s="11">
        <v>96.4</v>
      </c>
      <c r="X26" s="14"/>
      <c r="Y26" s="15">
        <v>98.2</v>
      </c>
      <c r="Z26" s="16"/>
      <c r="AA26" s="126"/>
      <c r="AB26" s="127"/>
      <c r="AC26" s="127"/>
      <c r="AD26" s="128"/>
      <c r="AE26" s="10"/>
      <c r="AF26" s="14"/>
      <c r="AG26" s="14"/>
      <c r="AH26" s="16"/>
      <c r="AI26" s="10"/>
      <c r="AJ26" s="14"/>
      <c r="AK26" s="14"/>
      <c r="AL26" s="16"/>
      <c r="AM26" s="10"/>
      <c r="AN26" s="17"/>
      <c r="AO26" s="14"/>
      <c r="AP26" s="16"/>
      <c r="AQ26" s="26">
        <v>73.3</v>
      </c>
      <c r="AR26" s="24"/>
      <c r="AS26" s="27">
        <v>58</v>
      </c>
      <c r="AT26" s="25"/>
      <c r="AU26" s="11">
        <v>86.3</v>
      </c>
      <c r="AV26" s="17"/>
      <c r="AW26" s="15">
        <v>50.8</v>
      </c>
      <c r="AX26" s="16"/>
      <c r="AY26" s="1"/>
      <c r="AZ26" s="98">
        <v>52.56</v>
      </c>
      <c r="BA26" s="42">
        <v>-1.43</v>
      </c>
      <c r="BB26" s="42">
        <v>23.46</v>
      </c>
      <c r="BC26" s="99">
        <v>55.66</v>
      </c>
      <c r="BD26" s="1"/>
      <c r="BE26" s="42"/>
    </row>
    <row r="27" spans="1:57" s="43" customFormat="1" x14ac:dyDescent="0.2">
      <c r="A27" s="37"/>
      <c r="B27" s="56"/>
      <c r="C27" s="10"/>
      <c r="D27" s="14"/>
      <c r="E27" s="17"/>
      <c r="F27" s="16"/>
      <c r="G27" s="10"/>
      <c r="H27" s="14"/>
      <c r="I27" s="15"/>
      <c r="J27" s="16"/>
      <c r="K27" s="10"/>
      <c r="L27" s="14"/>
      <c r="M27" s="17"/>
      <c r="N27" s="16"/>
      <c r="O27" s="11"/>
      <c r="P27" s="14"/>
      <c r="Q27" s="15"/>
      <c r="R27" s="16"/>
      <c r="S27" s="11"/>
      <c r="T27" s="14"/>
      <c r="U27" s="15"/>
      <c r="V27" s="16"/>
      <c r="W27" s="11"/>
      <c r="X27" s="14"/>
      <c r="Y27" s="14"/>
      <c r="Z27" s="16"/>
      <c r="AA27" s="126"/>
      <c r="AB27" s="127"/>
      <c r="AC27" s="127"/>
      <c r="AD27" s="128"/>
      <c r="AE27" s="10"/>
      <c r="AF27" s="14"/>
      <c r="AG27" s="14"/>
      <c r="AH27" s="16"/>
      <c r="AI27" s="10"/>
      <c r="AJ27" s="14"/>
      <c r="AK27" s="14"/>
      <c r="AL27" s="16"/>
      <c r="AM27" s="10"/>
      <c r="AN27" s="17"/>
      <c r="AO27" s="14"/>
      <c r="AP27" s="16"/>
      <c r="AQ27" s="22"/>
      <c r="AR27" s="24"/>
      <c r="AS27" s="23"/>
      <c r="AT27" s="25"/>
      <c r="AU27" s="11"/>
      <c r="AV27" s="17"/>
      <c r="AW27" s="15"/>
      <c r="AX27" s="16"/>
      <c r="AY27" s="1"/>
      <c r="AZ27" s="95"/>
      <c r="BA27" s="1"/>
      <c r="BB27" s="1"/>
      <c r="BC27" s="16"/>
      <c r="BD27" s="1"/>
      <c r="BE27" s="42"/>
    </row>
    <row r="28" spans="1:57" s="43" customFormat="1" x14ac:dyDescent="0.2">
      <c r="A28" s="37">
        <v>13</v>
      </c>
      <c r="B28" s="55" t="s">
        <v>40</v>
      </c>
      <c r="C28" s="11">
        <v>27.2</v>
      </c>
      <c r="D28" s="14"/>
      <c r="E28" s="18">
        <v>27.2</v>
      </c>
      <c r="F28" s="16"/>
      <c r="G28" s="11">
        <v>7.28</v>
      </c>
      <c r="H28" s="14"/>
      <c r="I28" s="15">
        <v>7.28</v>
      </c>
      <c r="J28" s="16"/>
      <c r="K28" s="11">
        <v>10.6</v>
      </c>
      <c r="L28" s="14"/>
      <c r="M28" s="18">
        <v>10.6</v>
      </c>
      <c r="N28" s="16"/>
      <c r="O28" s="11">
        <v>1.61</v>
      </c>
      <c r="P28" s="14"/>
      <c r="Q28" s="15">
        <v>1.61</v>
      </c>
      <c r="R28" s="16"/>
      <c r="S28" s="11">
        <v>1.1200000000000001</v>
      </c>
      <c r="T28" s="14"/>
      <c r="U28" s="15">
        <v>1.1200000000000001</v>
      </c>
      <c r="V28" s="16"/>
      <c r="W28" s="11">
        <v>94.1</v>
      </c>
      <c r="X28" s="14"/>
      <c r="Y28" s="15">
        <v>94.1</v>
      </c>
      <c r="Z28" s="16"/>
      <c r="AA28" s="126"/>
      <c r="AB28" s="127"/>
      <c r="AC28" s="127"/>
      <c r="AD28" s="128"/>
      <c r="AE28" s="10"/>
      <c r="AF28" s="14"/>
      <c r="AG28" s="14"/>
      <c r="AH28" s="16"/>
      <c r="AI28" s="10"/>
      <c r="AJ28" s="14"/>
      <c r="AK28" s="14"/>
      <c r="AL28" s="16"/>
      <c r="AM28" s="10"/>
      <c r="AN28" s="17"/>
      <c r="AO28" s="14"/>
      <c r="AP28" s="16"/>
      <c r="AQ28" s="26">
        <v>94.1</v>
      </c>
      <c r="AR28" s="24"/>
      <c r="AS28" s="27">
        <v>94.1</v>
      </c>
      <c r="AT28" s="25"/>
      <c r="AU28" s="11">
        <v>1.57</v>
      </c>
      <c r="AV28" s="17"/>
      <c r="AW28" s="15">
        <v>1.57</v>
      </c>
      <c r="AX28" s="16"/>
      <c r="AY28" s="1"/>
      <c r="AZ28" s="95"/>
      <c r="BA28" s="1"/>
      <c r="BB28" s="1"/>
      <c r="BC28" s="16"/>
      <c r="BD28" s="1"/>
      <c r="BE28" s="42"/>
    </row>
    <row r="29" spans="1:57" s="43" customFormat="1" x14ac:dyDescent="0.2">
      <c r="A29" s="37"/>
      <c r="B29" s="55" t="s">
        <v>25</v>
      </c>
      <c r="C29" s="11">
        <v>52.4</v>
      </c>
      <c r="D29" s="14"/>
      <c r="E29" s="18">
        <v>66.2</v>
      </c>
      <c r="F29" s="16"/>
      <c r="G29" s="11">
        <v>0.57999999999999996</v>
      </c>
      <c r="H29" s="14"/>
      <c r="I29" s="15">
        <v>24.8</v>
      </c>
      <c r="J29" s="16"/>
      <c r="K29" s="11">
        <v>91.9</v>
      </c>
      <c r="L29" s="14"/>
      <c r="M29" s="18">
        <v>99.9</v>
      </c>
      <c r="N29" s="16"/>
      <c r="O29" s="11">
        <v>96.2</v>
      </c>
      <c r="P29" s="14"/>
      <c r="Q29" s="15">
        <v>95.8</v>
      </c>
      <c r="R29" s="16"/>
      <c r="S29" s="11">
        <v>99.8</v>
      </c>
      <c r="T29" s="14"/>
      <c r="U29" s="15">
        <v>99.7</v>
      </c>
      <c r="V29" s="16"/>
      <c r="W29" s="11">
        <v>94.1</v>
      </c>
      <c r="X29" s="14"/>
      <c r="Y29" s="15">
        <v>96.4</v>
      </c>
      <c r="Z29" s="16"/>
      <c r="AA29" s="126"/>
      <c r="AB29" s="127"/>
      <c r="AC29" s="127"/>
      <c r="AD29" s="128"/>
      <c r="AE29" s="10"/>
      <c r="AF29" s="14"/>
      <c r="AG29" s="14"/>
      <c r="AH29" s="16"/>
      <c r="AI29" s="10"/>
      <c r="AJ29" s="14"/>
      <c r="AK29" s="14"/>
      <c r="AL29" s="16"/>
      <c r="AM29" s="10"/>
      <c r="AN29" s="17"/>
      <c r="AO29" s="14"/>
      <c r="AP29" s="16"/>
      <c r="AQ29" s="26">
        <v>57.4</v>
      </c>
      <c r="AR29" s="24"/>
      <c r="AS29" s="27">
        <v>49.3</v>
      </c>
      <c r="AT29" s="25"/>
      <c r="AU29" s="11">
        <v>89.3</v>
      </c>
      <c r="AV29" s="17"/>
      <c r="AW29" s="15">
        <v>75.599999999999994</v>
      </c>
      <c r="AX29" s="16"/>
      <c r="AY29" s="1"/>
      <c r="AZ29" s="98">
        <v>73.06</v>
      </c>
      <c r="BA29" s="42">
        <v>4.96</v>
      </c>
      <c r="BB29" s="42">
        <v>41.16</v>
      </c>
      <c r="BC29" s="99">
        <v>71.66</v>
      </c>
      <c r="BD29" s="1"/>
      <c r="BE29" s="42"/>
    </row>
    <row r="30" spans="1:57" s="43" customFormat="1" x14ac:dyDescent="0.2">
      <c r="A30" s="37"/>
      <c r="B30" s="56" t="s">
        <v>14</v>
      </c>
      <c r="C30" s="11">
        <v>30.8</v>
      </c>
      <c r="D30" s="14"/>
      <c r="E30" s="18">
        <v>51.6</v>
      </c>
      <c r="F30" s="16"/>
      <c r="G30" s="11">
        <v>25.7</v>
      </c>
      <c r="H30" s="14"/>
      <c r="I30" s="15">
        <v>48.3</v>
      </c>
      <c r="J30" s="16"/>
      <c r="K30" s="11">
        <v>58.8</v>
      </c>
      <c r="L30" s="14"/>
      <c r="M30" s="18">
        <v>85.7</v>
      </c>
      <c r="N30" s="16"/>
      <c r="O30" s="11">
        <v>76.599999999999994</v>
      </c>
      <c r="P30" s="14"/>
      <c r="Q30" s="15">
        <v>53.3</v>
      </c>
      <c r="R30" s="16"/>
      <c r="S30" s="11">
        <v>97.3</v>
      </c>
      <c r="T30" s="14"/>
      <c r="U30" s="15">
        <v>82.3</v>
      </c>
      <c r="V30" s="16"/>
      <c r="W30" s="11">
        <v>94.1</v>
      </c>
      <c r="X30" s="14"/>
      <c r="Y30" s="15">
        <v>45</v>
      </c>
      <c r="Z30" s="16"/>
      <c r="AA30" s="126"/>
      <c r="AB30" s="127"/>
      <c r="AC30" s="127"/>
      <c r="AD30" s="128"/>
      <c r="AE30" s="10"/>
      <c r="AF30" s="14"/>
      <c r="AG30" s="14"/>
      <c r="AH30" s="16"/>
      <c r="AI30" s="10"/>
      <c r="AJ30" s="14"/>
      <c r="AK30" s="14"/>
      <c r="AL30" s="16"/>
      <c r="AM30" s="10"/>
      <c r="AN30" s="17"/>
      <c r="AO30" s="14"/>
      <c r="AP30" s="16"/>
      <c r="AQ30" s="26">
        <v>76.599999999999994</v>
      </c>
      <c r="AR30" s="24"/>
      <c r="AS30" s="27">
        <v>60.8</v>
      </c>
      <c r="AT30" s="25"/>
      <c r="AU30" s="11">
        <v>90.5</v>
      </c>
      <c r="AV30" s="17"/>
      <c r="AW30" s="15">
        <v>81</v>
      </c>
      <c r="AX30" s="16"/>
      <c r="AY30" s="1"/>
      <c r="AZ30" s="98">
        <v>24.59</v>
      </c>
      <c r="BA30" s="42">
        <v>-1.06</v>
      </c>
      <c r="BB30" s="42">
        <v>6.89</v>
      </c>
      <c r="BC30" s="99">
        <v>13.49</v>
      </c>
      <c r="BD30" s="1"/>
      <c r="BE30" s="42"/>
    </row>
    <row r="31" spans="1:57" s="43" customFormat="1" x14ac:dyDescent="0.2">
      <c r="A31" s="37"/>
      <c r="B31" s="56" t="s">
        <v>3</v>
      </c>
      <c r="C31" s="11">
        <v>56.4</v>
      </c>
      <c r="D31" s="14"/>
      <c r="E31" s="18">
        <v>60.9</v>
      </c>
      <c r="F31" s="16"/>
      <c r="G31" s="11">
        <v>11.1</v>
      </c>
      <c r="H31" s="14"/>
      <c r="I31" s="15">
        <v>23.4</v>
      </c>
      <c r="J31" s="16"/>
      <c r="K31" s="11">
        <v>94.5</v>
      </c>
      <c r="L31" s="14"/>
      <c r="M31" s="18">
        <v>95.8</v>
      </c>
      <c r="N31" s="16"/>
      <c r="O31" s="11">
        <v>49.6</v>
      </c>
      <c r="P31" s="14"/>
      <c r="Q31" s="15">
        <v>19.8</v>
      </c>
      <c r="R31" s="16"/>
      <c r="S31" s="11">
        <v>96.2</v>
      </c>
      <c r="T31" s="14"/>
      <c r="U31" s="15">
        <v>98.4</v>
      </c>
      <c r="V31" s="16"/>
      <c r="W31" s="11">
        <v>97.5</v>
      </c>
      <c r="X31" s="14"/>
      <c r="Y31" s="15">
        <v>75</v>
      </c>
      <c r="Z31" s="16"/>
      <c r="AA31" s="126"/>
      <c r="AB31" s="127"/>
      <c r="AC31" s="127"/>
      <c r="AD31" s="128"/>
      <c r="AE31" s="10"/>
      <c r="AF31" s="14"/>
      <c r="AG31" s="14"/>
      <c r="AH31" s="16"/>
      <c r="AI31" s="10"/>
      <c r="AJ31" s="14"/>
      <c r="AK31" s="14"/>
      <c r="AL31" s="16"/>
      <c r="AM31" s="10"/>
      <c r="AN31" s="17"/>
      <c r="AO31" s="14"/>
      <c r="AP31" s="16"/>
      <c r="AQ31" s="26">
        <v>53.5</v>
      </c>
      <c r="AR31" s="24"/>
      <c r="AS31" s="27">
        <v>89.4</v>
      </c>
      <c r="AT31" s="25"/>
      <c r="AU31" s="11">
        <v>48.8</v>
      </c>
      <c r="AV31" s="17"/>
      <c r="AW31" s="15">
        <v>89.5</v>
      </c>
      <c r="AX31" s="16"/>
      <c r="AY31" s="1"/>
      <c r="AZ31" s="98">
        <v>29.67</v>
      </c>
      <c r="BA31" s="42">
        <v>2.2999999999999998</v>
      </c>
      <c r="BB31" s="42">
        <v>29.07</v>
      </c>
      <c r="BC31" s="99">
        <v>40.97</v>
      </c>
      <c r="BD31" s="1"/>
      <c r="BE31" s="42"/>
    </row>
    <row r="32" spans="1:57" s="43" customFormat="1" x14ac:dyDescent="0.2">
      <c r="A32" s="37"/>
      <c r="B32" s="56" t="s">
        <v>26</v>
      </c>
      <c r="C32" s="11">
        <v>52.8</v>
      </c>
      <c r="D32" s="14"/>
      <c r="E32" s="18">
        <v>54.2</v>
      </c>
      <c r="F32" s="16"/>
      <c r="G32" s="11">
        <v>0.9</v>
      </c>
      <c r="H32" s="14"/>
      <c r="I32" s="15">
        <v>24.6</v>
      </c>
      <c r="J32" s="16"/>
      <c r="K32" s="11">
        <v>88.9</v>
      </c>
      <c r="L32" s="14"/>
      <c r="M32" s="18">
        <v>99.2</v>
      </c>
      <c r="N32" s="16"/>
      <c r="O32" s="11">
        <v>85.1</v>
      </c>
      <c r="P32" s="14"/>
      <c r="Q32" s="15">
        <v>79.099999999999994</v>
      </c>
      <c r="R32" s="16"/>
      <c r="S32" s="11">
        <v>99.8</v>
      </c>
      <c r="T32" s="14"/>
      <c r="U32" s="15">
        <v>99.7</v>
      </c>
      <c r="V32" s="16"/>
      <c r="W32" s="11">
        <v>93.9</v>
      </c>
      <c r="X32" s="14"/>
      <c r="Y32" s="15">
        <v>96.7</v>
      </c>
      <c r="Z32" s="16"/>
      <c r="AA32" s="126"/>
      <c r="AB32" s="127"/>
      <c r="AC32" s="127"/>
      <c r="AD32" s="128"/>
      <c r="AE32" s="10"/>
      <c r="AF32" s="14"/>
      <c r="AG32" s="14"/>
      <c r="AH32" s="16"/>
      <c r="AI32" s="10"/>
      <c r="AJ32" s="14"/>
      <c r="AK32" s="14"/>
      <c r="AL32" s="16"/>
      <c r="AM32" s="10"/>
      <c r="AN32" s="17"/>
      <c r="AO32" s="14"/>
      <c r="AP32" s="16"/>
      <c r="AQ32" s="26">
        <v>78.5</v>
      </c>
      <c r="AR32" s="24"/>
      <c r="AS32" s="27">
        <v>68.900000000000006</v>
      </c>
      <c r="AT32" s="25"/>
      <c r="AU32" s="11">
        <v>83.4</v>
      </c>
      <c r="AV32" s="17"/>
      <c r="AW32" s="15">
        <v>49.7</v>
      </c>
      <c r="AX32" s="16"/>
      <c r="AY32" s="1"/>
      <c r="AZ32" s="98">
        <v>65.209999999999994</v>
      </c>
      <c r="BA32" s="42">
        <v>6.16</v>
      </c>
      <c r="BB32" s="42">
        <v>37.81</v>
      </c>
      <c r="BC32" s="99">
        <v>67.31</v>
      </c>
      <c r="BD32" s="1"/>
      <c r="BE32" s="42"/>
    </row>
    <row r="33" spans="1:57" s="43" customFormat="1" x14ac:dyDescent="0.2">
      <c r="A33" s="37"/>
      <c r="B33" s="56" t="s">
        <v>27</v>
      </c>
      <c r="C33" s="11">
        <v>45.8</v>
      </c>
      <c r="D33" s="14"/>
      <c r="E33" s="18">
        <v>71.900000000000006</v>
      </c>
      <c r="F33" s="16"/>
      <c r="G33" s="11">
        <v>0.65</v>
      </c>
      <c r="H33" s="14"/>
      <c r="I33" s="15">
        <v>18.5</v>
      </c>
      <c r="J33" s="16"/>
      <c r="K33" s="11">
        <v>90.5</v>
      </c>
      <c r="L33" s="14"/>
      <c r="M33" s="18">
        <v>99.7</v>
      </c>
      <c r="N33" s="16"/>
      <c r="O33" s="11">
        <v>91.7</v>
      </c>
      <c r="P33" s="14"/>
      <c r="Q33" s="15">
        <v>93.8</v>
      </c>
      <c r="R33" s="16"/>
      <c r="S33" s="11">
        <v>99.7</v>
      </c>
      <c r="T33" s="14"/>
      <c r="U33" s="15">
        <v>99.8</v>
      </c>
      <c r="V33" s="16"/>
      <c r="W33" s="11">
        <v>87.1</v>
      </c>
      <c r="X33" s="14"/>
      <c r="Y33" s="15">
        <v>96.5</v>
      </c>
      <c r="Z33" s="16"/>
      <c r="AA33" s="126"/>
      <c r="AB33" s="127"/>
      <c r="AC33" s="127"/>
      <c r="AD33" s="128"/>
      <c r="AE33" s="10"/>
      <c r="AF33" s="14"/>
      <c r="AG33" s="14"/>
      <c r="AH33" s="16"/>
      <c r="AI33" s="10"/>
      <c r="AJ33" s="14"/>
      <c r="AK33" s="14"/>
      <c r="AL33" s="16"/>
      <c r="AM33" s="10"/>
      <c r="AN33" s="17"/>
      <c r="AO33" s="14"/>
      <c r="AP33" s="16"/>
      <c r="AQ33" s="26">
        <v>69.7</v>
      </c>
      <c r="AR33" s="24"/>
      <c r="AS33" s="27">
        <v>64</v>
      </c>
      <c r="AT33" s="25"/>
      <c r="AU33" s="11">
        <v>87.1</v>
      </c>
      <c r="AV33" s="17"/>
      <c r="AW33" s="15">
        <v>83.7</v>
      </c>
      <c r="AX33" s="16"/>
      <c r="AY33" s="1"/>
      <c r="AZ33" s="98">
        <v>63.81</v>
      </c>
      <c r="BA33" s="42">
        <v>4.22</v>
      </c>
      <c r="BB33" s="42">
        <v>36.31</v>
      </c>
      <c r="BC33" s="99">
        <v>67.709999999999994</v>
      </c>
      <c r="BD33" s="1"/>
      <c r="BE33" s="42"/>
    </row>
    <row r="34" spans="1:57" s="43" customFormat="1" x14ac:dyDescent="0.2">
      <c r="A34" s="37"/>
      <c r="B34" s="56" t="s">
        <v>28</v>
      </c>
      <c r="C34" s="11">
        <v>39.4</v>
      </c>
      <c r="D34" s="14"/>
      <c r="E34" s="18">
        <v>71.3</v>
      </c>
      <c r="F34" s="16"/>
      <c r="G34" s="11">
        <v>0.4</v>
      </c>
      <c r="H34" s="14"/>
      <c r="I34" s="15">
        <v>31.5</v>
      </c>
      <c r="J34" s="16"/>
      <c r="K34" s="11">
        <v>96.4</v>
      </c>
      <c r="L34" s="14"/>
      <c r="M34" s="18">
        <v>99.8</v>
      </c>
      <c r="N34" s="16"/>
      <c r="O34" s="11">
        <v>90.6</v>
      </c>
      <c r="P34" s="14"/>
      <c r="Q34" s="15">
        <v>92.9</v>
      </c>
      <c r="R34" s="16"/>
      <c r="S34" s="11">
        <v>99.8</v>
      </c>
      <c r="T34" s="14"/>
      <c r="U34" s="15">
        <v>99.8</v>
      </c>
      <c r="V34" s="16"/>
      <c r="W34" s="11">
        <v>94.7</v>
      </c>
      <c r="X34" s="14"/>
      <c r="Y34" s="15">
        <v>97.7</v>
      </c>
      <c r="Z34" s="16"/>
      <c r="AA34" s="126"/>
      <c r="AB34" s="127"/>
      <c r="AC34" s="127"/>
      <c r="AD34" s="128"/>
      <c r="AE34" s="10"/>
      <c r="AF34" s="14"/>
      <c r="AG34" s="14"/>
      <c r="AH34" s="16"/>
      <c r="AI34" s="10"/>
      <c r="AJ34" s="14"/>
      <c r="AK34" s="14"/>
      <c r="AL34" s="16"/>
      <c r="AM34" s="10"/>
      <c r="AN34" s="17"/>
      <c r="AO34" s="14"/>
      <c r="AP34" s="16"/>
      <c r="AQ34" s="26">
        <v>66.3</v>
      </c>
      <c r="AR34" s="24"/>
      <c r="AS34" s="27">
        <v>67.8</v>
      </c>
      <c r="AT34" s="25"/>
      <c r="AU34" s="11">
        <v>80.599999999999994</v>
      </c>
      <c r="AV34" s="17"/>
      <c r="AW34" s="15">
        <v>84.6</v>
      </c>
      <c r="AX34" s="16"/>
      <c r="AY34" s="1"/>
      <c r="AZ34" s="98">
        <v>66.72</v>
      </c>
      <c r="BA34" s="42">
        <v>3.37</v>
      </c>
      <c r="BB34" s="42">
        <v>41.52</v>
      </c>
      <c r="BC34" s="99">
        <v>65.42</v>
      </c>
      <c r="BD34" s="1"/>
      <c r="BE34" s="42"/>
    </row>
    <row r="35" spans="1:57" s="43" customFormat="1" x14ac:dyDescent="0.2">
      <c r="A35" s="37"/>
      <c r="B35" s="56"/>
      <c r="C35" s="10"/>
      <c r="D35" s="14"/>
      <c r="E35" s="17"/>
      <c r="F35" s="16"/>
      <c r="G35" s="10"/>
      <c r="H35" s="14"/>
      <c r="I35" s="15"/>
      <c r="J35" s="16"/>
      <c r="K35" s="10"/>
      <c r="L35" s="14"/>
      <c r="M35" s="17"/>
      <c r="N35" s="16"/>
      <c r="O35" s="11"/>
      <c r="P35" s="14"/>
      <c r="Q35" s="15"/>
      <c r="R35" s="16"/>
      <c r="S35" s="11"/>
      <c r="T35" s="14"/>
      <c r="U35" s="15"/>
      <c r="V35" s="16"/>
      <c r="W35" s="11"/>
      <c r="X35" s="14"/>
      <c r="Y35" s="14"/>
      <c r="Z35" s="16"/>
      <c r="AA35" s="126"/>
      <c r="AB35" s="127"/>
      <c r="AC35" s="127"/>
      <c r="AD35" s="128"/>
      <c r="AE35" s="10"/>
      <c r="AF35" s="14"/>
      <c r="AG35" s="14"/>
      <c r="AH35" s="16"/>
      <c r="AI35" s="10"/>
      <c r="AJ35" s="14"/>
      <c r="AK35" s="14"/>
      <c r="AL35" s="16"/>
      <c r="AM35" s="10"/>
      <c r="AN35" s="17"/>
      <c r="AO35" s="14"/>
      <c r="AP35" s="16"/>
      <c r="AQ35" s="22"/>
      <c r="AR35" s="24"/>
      <c r="AS35" s="23"/>
      <c r="AT35" s="25"/>
      <c r="AU35" s="11"/>
      <c r="AV35" s="17"/>
      <c r="AW35" s="15"/>
      <c r="AX35" s="16"/>
      <c r="AY35" s="1"/>
      <c r="AZ35" s="95"/>
      <c r="BA35" s="1"/>
      <c r="BB35" s="1"/>
      <c r="BC35" s="16"/>
      <c r="BD35" s="1"/>
      <c r="BE35" s="42"/>
    </row>
    <row r="36" spans="1:57" s="43" customFormat="1" x14ac:dyDescent="0.2">
      <c r="A36" s="37">
        <v>14</v>
      </c>
      <c r="B36" s="55" t="s">
        <v>40</v>
      </c>
      <c r="C36" s="11">
        <v>66.2</v>
      </c>
      <c r="D36" s="14"/>
      <c r="E36" s="18">
        <v>66.2</v>
      </c>
      <c r="F36" s="16"/>
      <c r="G36" s="11">
        <v>3.82</v>
      </c>
      <c r="H36" s="14"/>
      <c r="I36" s="15">
        <v>3.82</v>
      </c>
      <c r="J36" s="16"/>
      <c r="K36" s="11">
        <v>6.59</v>
      </c>
      <c r="L36" s="14"/>
      <c r="M36" s="18">
        <v>6.59</v>
      </c>
      <c r="N36" s="16"/>
      <c r="O36" s="11">
        <v>1.1000000000000001</v>
      </c>
      <c r="P36" s="14"/>
      <c r="Q36" s="15">
        <v>1.1000000000000001</v>
      </c>
      <c r="R36" s="16"/>
      <c r="S36" s="11">
        <v>9.94</v>
      </c>
      <c r="T36" s="14"/>
      <c r="U36" s="15">
        <v>9.94</v>
      </c>
      <c r="V36" s="16"/>
      <c r="W36" s="11">
        <v>83.2</v>
      </c>
      <c r="X36" s="14"/>
      <c r="Y36" s="15">
        <v>83.2</v>
      </c>
      <c r="Z36" s="16"/>
      <c r="AA36" s="126"/>
      <c r="AB36" s="127"/>
      <c r="AC36" s="127"/>
      <c r="AD36" s="128"/>
      <c r="AE36" s="10"/>
      <c r="AF36" s="14"/>
      <c r="AG36" s="14"/>
      <c r="AH36" s="16"/>
      <c r="AI36" s="10"/>
      <c r="AJ36" s="14"/>
      <c r="AK36" s="14"/>
      <c r="AL36" s="16"/>
      <c r="AM36" s="10"/>
      <c r="AN36" s="17"/>
      <c r="AO36" s="14"/>
      <c r="AP36" s="16"/>
      <c r="AQ36" s="26">
        <v>83.2</v>
      </c>
      <c r="AR36" s="24"/>
      <c r="AS36" s="27">
        <v>83.2</v>
      </c>
      <c r="AT36" s="25"/>
      <c r="AU36" s="11">
        <v>2.36</v>
      </c>
      <c r="AV36" s="17"/>
      <c r="AW36" s="15">
        <v>2.36</v>
      </c>
      <c r="AX36" s="16"/>
      <c r="AY36" s="1"/>
      <c r="AZ36" s="95"/>
      <c r="BA36" s="1"/>
      <c r="BB36" s="1"/>
      <c r="BC36" s="16"/>
      <c r="BD36" s="1"/>
      <c r="BE36" s="42"/>
    </row>
    <row r="37" spans="1:57" s="43" customFormat="1" x14ac:dyDescent="0.2">
      <c r="A37" s="37"/>
      <c r="B37" s="55" t="s">
        <v>25</v>
      </c>
      <c r="C37" s="11">
        <v>85.6</v>
      </c>
      <c r="D37" s="14"/>
      <c r="E37" s="18">
        <v>59.6</v>
      </c>
      <c r="F37" s="16"/>
      <c r="G37" s="11">
        <v>23.9</v>
      </c>
      <c r="H37" s="14"/>
      <c r="I37" s="15">
        <v>0.81</v>
      </c>
      <c r="J37" s="16"/>
      <c r="K37" s="11">
        <v>97.7</v>
      </c>
      <c r="L37" s="14"/>
      <c r="M37" s="18">
        <v>99.4</v>
      </c>
      <c r="N37" s="16"/>
      <c r="O37" s="11">
        <v>87.4</v>
      </c>
      <c r="P37" s="14"/>
      <c r="Q37" s="15">
        <v>78.599999999999994</v>
      </c>
      <c r="R37" s="16"/>
      <c r="S37" s="11">
        <v>98.6</v>
      </c>
      <c r="T37" s="14"/>
      <c r="U37" s="15">
        <v>94.4</v>
      </c>
      <c r="V37" s="16"/>
      <c r="W37" s="11">
        <v>83.2</v>
      </c>
      <c r="X37" s="14"/>
      <c r="Y37" s="15">
        <v>98</v>
      </c>
      <c r="Z37" s="16"/>
      <c r="AA37" s="126"/>
      <c r="AB37" s="127"/>
      <c r="AC37" s="127"/>
      <c r="AD37" s="128"/>
      <c r="AE37" s="10"/>
      <c r="AF37" s="14"/>
      <c r="AG37" s="14"/>
      <c r="AH37" s="16"/>
      <c r="AI37" s="10"/>
      <c r="AJ37" s="14"/>
      <c r="AK37" s="14"/>
      <c r="AL37" s="16"/>
      <c r="AM37" s="10"/>
      <c r="AN37" s="17"/>
      <c r="AO37" s="14"/>
      <c r="AP37" s="16"/>
      <c r="AQ37" s="26">
        <v>54.7</v>
      </c>
      <c r="AR37" s="24"/>
      <c r="AS37" s="27">
        <v>61.2</v>
      </c>
      <c r="AT37" s="25"/>
      <c r="AU37" s="11">
        <v>85.3</v>
      </c>
      <c r="AV37" s="17"/>
      <c r="AW37" s="15">
        <v>63.8</v>
      </c>
      <c r="AX37" s="16"/>
      <c r="AY37" s="1"/>
      <c r="AZ37" s="98">
        <v>78.8</v>
      </c>
      <c r="BA37" s="42">
        <v>1.91</v>
      </c>
      <c r="BB37" s="42">
        <v>27.1</v>
      </c>
      <c r="BC37" s="99">
        <v>71.599999999999994</v>
      </c>
      <c r="BD37" s="1"/>
      <c r="BE37" s="42"/>
    </row>
    <row r="38" spans="1:57" s="43" customFormat="1" x14ac:dyDescent="0.2">
      <c r="A38" s="37"/>
      <c r="B38" s="56" t="s">
        <v>14</v>
      </c>
      <c r="C38" s="11">
        <v>51.1</v>
      </c>
      <c r="D38" s="14"/>
      <c r="E38" s="18">
        <v>47.3</v>
      </c>
      <c r="F38" s="16"/>
      <c r="G38" s="11">
        <v>12.81</v>
      </c>
      <c r="H38" s="14"/>
      <c r="I38" s="15">
        <v>5.24</v>
      </c>
      <c r="J38" s="16"/>
      <c r="K38" s="11">
        <v>77.599999999999994</v>
      </c>
      <c r="L38" s="14"/>
      <c r="M38" s="18">
        <v>94.8</v>
      </c>
      <c r="N38" s="16"/>
      <c r="O38" s="11">
        <v>4.1500000000000004</v>
      </c>
      <c r="P38" s="14"/>
      <c r="Q38" s="15">
        <v>13.5</v>
      </c>
      <c r="R38" s="16"/>
      <c r="S38" s="11">
        <v>81</v>
      </c>
      <c r="T38" s="14"/>
      <c r="U38" s="15">
        <v>95.6</v>
      </c>
      <c r="V38" s="16"/>
      <c r="W38" s="11">
        <v>83.2</v>
      </c>
      <c r="X38" s="14"/>
      <c r="Y38" s="15">
        <v>92.3</v>
      </c>
      <c r="Z38" s="16"/>
      <c r="AA38" s="126"/>
      <c r="AB38" s="127"/>
      <c r="AC38" s="127"/>
      <c r="AD38" s="128"/>
      <c r="AE38" s="10"/>
      <c r="AF38" s="14"/>
      <c r="AG38" s="14"/>
      <c r="AH38" s="16"/>
      <c r="AI38" s="10"/>
      <c r="AJ38" s="14"/>
      <c r="AK38" s="14"/>
      <c r="AL38" s="16"/>
      <c r="AM38" s="10"/>
      <c r="AN38" s="17"/>
      <c r="AO38" s="14"/>
      <c r="AP38" s="16"/>
      <c r="AQ38" s="26">
        <v>90.6</v>
      </c>
      <c r="AR38" s="24"/>
      <c r="AS38" s="27">
        <v>94.8</v>
      </c>
      <c r="AT38" s="25"/>
      <c r="AU38" s="11">
        <v>61.8</v>
      </c>
      <c r="AV38" s="17"/>
      <c r="AW38" s="15">
        <v>44.9</v>
      </c>
      <c r="AX38" s="16"/>
      <c r="AY38" s="1"/>
      <c r="AZ38" s="98">
        <v>49.42</v>
      </c>
      <c r="BA38" s="42">
        <v>0.6</v>
      </c>
      <c r="BB38" s="42">
        <v>10.42</v>
      </c>
      <c r="BC38" s="99">
        <v>32.619999999999997</v>
      </c>
      <c r="BD38" s="1"/>
      <c r="BE38" s="42"/>
    </row>
    <row r="39" spans="1:57" s="43" customFormat="1" x14ac:dyDescent="0.2">
      <c r="A39" s="37"/>
      <c r="B39" s="56" t="s">
        <v>3</v>
      </c>
      <c r="C39" s="11">
        <v>58.1</v>
      </c>
      <c r="D39" s="14"/>
      <c r="E39" s="18">
        <v>55.6</v>
      </c>
      <c r="F39" s="16"/>
      <c r="G39" s="11">
        <v>10.7</v>
      </c>
      <c r="H39" s="14"/>
      <c r="I39" s="15">
        <v>4.12</v>
      </c>
      <c r="J39" s="16"/>
      <c r="K39" s="11">
        <v>84.8</v>
      </c>
      <c r="L39" s="14"/>
      <c r="M39" s="18">
        <v>97.6</v>
      </c>
      <c r="N39" s="16"/>
      <c r="O39" s="11">
        <v>3.94</v>
      </c>
      <c r="P39" s="14"/>
      <c r="Q39" s="15">
        <v>22.6</v>
      </c>
      <c r="R39" s="16"/>
      <c r="S39" s="11">
        <v>93.9</v>
      </c>
      <c r="T39" s="14"/>
      <c r="U39" s="15">
        <v>98.1</v>
      </c>
      <c r="V39" s="16"/>
      <c r="W39" s="11">
        <v>92.8</v>
      </c>
      <c r="X39" s="14"/>
      <c r="Y39" s="15">
        <v>92.4</v>
      </c>
      <c r="Z39" s="16"/>
      <c r="AA39" s="126"/>
      <c r="AB39" s="127"/>
      <c r="AC39" s="127"/>
      <c r="AD39" s="128"/>
      <c r="AE39" s="10"/>
      <c r="AF39" s="14"/>
      <c r="AG39" s="14"/>
      <c r="AH39" s="16"/>
      <c r="AI39" s="10"/>
      <c r="AJ39" s="14"/>
      <c r="AK39" s="14"/>
      <c r="AL39" s="16"/>
      <c r="AM39" s="10"/>
      <c r="AN39" s="17"/>
      <c r="AO39" s="14"/>
      <c r="AP39" s="16"/>
      <c r="AQ39" s="26">
        <v>84.6</v>
      </c>
      <c r="AR39" s="24"/>
      <c r="AS39" s="27">
        <v>91.8</v>
      </c>
      <c r="AT39" s="25"/>
      <c r="AU39" s="11">
        <v>65.099999999999994</v>
      </c>
      <c r="AV39" s="17"/>
      <c r="AW39" s="15">
        <v>44.5</v>
      </c>
      <c r="AX39" s="16"/>
      <c r="AY39" s="1"/>
      <c r="AZ39" s="98">
        <v>68.58</v>
      </c>
      <c r="BA39" s="42">
        <v>-0.14000000000000001</v>
      </c>
      <c r="BB39" s="42">
        <v>13.68</v>
      </c>
      <c r="BC39" s="99">
        <v>49.38</v>
      </c>
      <c r="BD39" s="1"/>
      <c r="BE39" s="42"/>
    </row>
    <row r="40" spans="1:57" s="43" customFormat="1" x14ac:dyDescent="0.2">
      <c r="A40" s="37"/>
      <c r="B40" s="56" t="s">
        <v>26</v>
      </c>
      <c r="C40" s="11">
        <v>70</v>
      </c>
      <c r="D40" s="14"/>
      <c r="E40" s="18">
        <v>55.5</v>
      </c>
      <c r="F40" s="16"/>
      <c r="G40" s="11">
        <v>20.100000000000001</v>
      </c>
      <c r="H40" s="14"/>
      <c r="I40" s="15">
        <v>1.32</v>
      </c>
      <c r="J40" s="16"/>
      <c r="K40" s="11">
        <v>93.5</v>
      </c>
      <c r="L40" s="14"/>
      <c r="M40" s="18">
        <v>97</v>
      </c>
      <c r="N40" s="16"/>
      <c r="O40" s="11">
        <v>53.5</v>
      </c>
      <c r="P40" s="14"/>
      <c r="Q40" s="15">
        <v>59.3</v>
      </c>
      <c r="R40" s="16"/>
      <c r="S40" s="11">
        <v>98.8</v>
      </c>
      <c r="T40" s="14"/>
      <c r="U40" s="15">
        <v>98.8</v>
      </c>
      <c r="V40" s="16"/>
      <c r="W40" s="11">
        <v>97.1</v>
      </c>
      <c r="X40" s="14"/>
      <c r="Y40" s="15">
        <v>96.2</v>
      </c>
      <c r="Z40" s="16"/>
      <c r="AA40" s="126"/>
      <c r="AB40" s="127"/>
      <c r="AC40" s="127"/>
      <c r="AD40" s="128"/>
      <c r="AE40" s="10"/>
      <c r="AF40" s="14"/>
      <c r="AG40" s="14"/>
      <c r="AH40" s="16"/>
      <c r="AI40" s="10"/>
      <c r="AJ40" s="14"/>
      <c r="AK40" s="14"/>
      <c r="AL40" s="16"/>
      <c r="AM40" s="10"/>
      <c r="AN40" s="17"/>
      <c r="AO40" s="14"/>
      <c r="AP40" s="16"/>
      <c r="AQ40" s="26">
        <v>84.1</v>
      </c>
      <c r="AR40" s="24"/>
      <c r="AS40" s="27">
        <v>83.4</v>
      </c>
      <c r="AT40" s="25"/>
      <c r="AU40" s="11">
        <v>69.7</v>
      </c>
      <c r="AV40" s="17"/>
      <c r="AW40" s="15">
        <v>25.5</v>
      </c>
      <c r="AX40" s="16"/>
      <c r="AY40" s="1"/>
      <c r="AZ40" s="98">
        <v>78.69</v>
      </c>
      <c r="BA40" s="42">
        <v>3.14</v>
      </c>
      <c r="BB40" s="42">
        <v>22.29</v>
      </c>
      <c r="BC40" s="99">
        <v>76.790000000000006</v>
      </c>
      <c r="BD40" s="1"/>
      <c r="BE40" s="42"/>
    </row>
    <row r="41" spans="1:57" s="43" customFormat="1" x14ac:dyDescent="0.2">
      <c r="A41" s="37"/>
      <c r="B41" s="56" t="s">
        <v>27</v>
      </c>
      <c r="C41" s="11">
        <v>73.3</v>
      </c>
      <c r="D41" s="14"/>
      <c r="E41" s="18">
        <v>63.9</v>
      </c>
      <c r="F41" s="16"/>
      <c r="G41" s="11">
        <v>15.9</v>
      </c>
      <c r="H41" s="14"/>
      <c r="I41" s="15">
        <v>0.89</v>
      </c>
      <c r="J41" s="16"/>
      <c r="K41" s="11">
        <v>97.2</v>
      </c>
      <c r="L41" s="14"/>
      <c r="M41" s="18">
        <v>99</v>
      </c>
      <c r="N41" s="16"/>
      <c r="O41" s="11">
        <v>77</v>
      </c>
      <c r="P41" s="14"/>
      <c r="Q41" s="15">
        <v>88.2</v>
      </c>
      <c r="R41" s="16"/>
      <c r="S41" s="11">
        <v>98.1</v>
      </c>
      <c r="T41" s="14"/>
      <c r="U41" s="15">
        <v>98.1</v>
      </c>
      <c r="V41" s="16"/>
      <c r="W41" s="11">
        <v>95.6</v>
      </c>
      <c r="X41" s="14"/>
      <c r="Y41" s="15">
        <v>97.1</v>
      </c>
      <c r="Z41" s="16"/>
      <c r="AA41" s="126"/>
      <c r="AB41" s="127"/>
      <c r="AC41" s="127"/>
      <c r="AD41" s="128"/>
      <c r="AE41" s="10"/>
      <c r="AF41" s="14"/>
      <c r="AG41" s="14"/>
      <c r="AH41" s="16"/>
      <c r="AI41" s="10"/>
      <c r="AJ41" s="14"/>
      <c r="AK41" s="14"/>
      <c r="AL41" s="16"/>
      <c r="AM41" s="10"/>
      <c r="AN41" s="17"/>
      <c r="AO41" s="14"/>
      <c r="AP41" s="16"/>
      <c r="AQ41" s="26">
        <v>62.8</v>
      </c>
      <c r="AR41" s="24"/>
      <c r="AS41" s="27">
        <v>38.799999999999997</v>
      </c>
      <c r="AT41" s="25"/>
      <c r="AU41" s="11">
        <v>72.400000000000006</v>
      </c>
      <c r="AV41" s="17"/>
      <c r="AW41" s="15">
        <v>38.700000000000003</v>
      </c>
      <c r="AX41" s="16"/>
      <c r="AY41" s="1"/>
      <c r="AZ41" s="98">
        <v>71.61</v>
      </c>
      <c r="BA41" s="42">
        <v>2.92</v>
      </c>
      <c r="BB41" s="42">
        <v>27.21</v>
      </c>
      <c r="BC41" s="99">
        <v>71.91</v>
      </c>
      <c r="BD41" s="1"/>
      <c r="BE41" s="42"/>
    </row>
    <row r="42" spans="1:57" s="43" customFormat="1" x14ac:dyDescent="0.2">
      <c r="A42" s="37"/>
      <c r="B42" s="56" t="s">
        <v>28</v>
      </c>
      <c r="C42" s="11">
        <v>36.5</v>
      </c>
      <c r="D42" s="14"/>
      <c r="E42" s="18">
        <v>54.2</v>
      </c>
      <c r="F42" s="16"/>
      <c r="G42" s="11">
        <v>5.6</v>
      </c>
      <c r="H42" s="14"/>
      <c r="I42" s="15">
        <v>0.72</v>
      </c>
      <c r="J42" s="16"/>
      <c r="K42" s="11">
        <v>99.4</v>
      </c>
      <c r="L42" s="14"/>
      <c r="M42" s="18">
        <v>98.3</v>
      </c>
      <c r="N42" s="16"/>
      <c r="O42" s="11">
        <v>73</v>
      </c>
      <c r="P42" s="14"/>
      <c r="Q42" s="15">
        <v>63.7</v>
      </c>
      <c r="R42" s="16"/>
      <c r="S42" s="11">
        <v>97.3</v>
      </c>
      <c r="T42" s="14"/>
      <c r="U42" s="15">
        <v>98.8</v>
      </c>
      <c r="V42" s="16"/>
      <c r="W42" s="11">
        <v>97.8</v>
      </c>
      <c r="X42" s="14"/>
      <c r="Y42" s="15">
        <v>97.2</v>
      </c>
      <c r="Z42" s="16"/>
      <c r="AA42" s="126"/>
      <c r="AB42" s="127"/>
      <c r="AC42" s="127"/>
      <c r="AD42" s="128"/>
      <c r="AE42" s="10"/>
      <c r="AF42" s="14"/>
      <c r="AG42" s="14"/>
      <c r="AH42" s="16"/>
      <c r="AI42" s="10"/>
      <c r="AJ42" s="14"/>
      <c r="AK42" s="14"/>
      <c r="AL42" s="16"/>
      <c r="AM42" s="10"/>
      <c r="AN42" s="17"/>
      <c r="AO42" s="14"/>
      <c r="AP42" s="16"/>
      <c r="AQ42" s="26">
        <v>66.099999999999994</v>
      </c>
      <c r="AR42" s="24"/>
      <c r="AS42" s="27">
        <v>71.3</v>
      </c>
      <c r="AT42" s="25"/>
      <c r="AU42" s="11">
        <v>68.900000000000006</v>
      </c>
      <c r="AV42" s="17"/>
      <c r="AW42" s="15">
        <v>25.7</v>
      </c>
      <c r="AX42" s="16"/>
      <c r="AY42" s="1"/>
      <c r="AZ42" s="98">
        <v>83.96</v>
      </c>
      <c r="BA42" s="42">
        <v>0.75</v>
      </c>
      <c r="BB42" s="42">
        <v>23.66</v>
      </c>
      <c r="BC42" s="99">
        <v>65.260000000000005</v>
      </c>
      <c r="BD42" s="1"/>
      <c r="BE42" s="42"/>
    </row>
    <row r="43" spans="1:57" s="43" customFormat="1" x14ac:dyDescent="0.2">
      <c r="A43" s="37"/>
      <c r="B43" s="56"/>
      <c r="C43" s="10"/>
      <c r="D43" s="14"/>
      <c r="E43" s="17"/>
      <c r="F43" s="16"/>
      <c r="G43" s="10"/>
      <c r="H43" s="14"/>
      <c r="I43" s="15"/>
      <c r="J43" s="16"/>
      <c r="K43" s="10"/>
      <c r="L43" s="14"/>
      <c r="M43" s="17"/>
      <c r="N43" s="16"/>
      <c r="O43" s="11"/>
      <c r="P43" s="14"/>
      <c r="Q43" s="15"/>
      <c r="R43" s="16"/>
      <c r="S43" s="11"/>
      <c r="T43" s="14"/>
      <c r="U43" s="15"/>
      <c r="V43" s="16"/>
      <c r="W43" s="11"/>
      <c r="X43" s="14"/>
      <c r="Y43" s="14"/>
      <c r="Z43" s="16"/>
      <c r="AA43" s="126"/>
      <c r="AB43" s="127"/>
      <c r="AC43" s="127"/>
      <c r="AD43" s="128"/>
      <c r="AE43" s="10"/>
      <c r="AF43" s="14"/>
      <c r="AG43" s="14"/>
      <c r="AH43" s="16"/>
      <c r="AI43" s="10"/>
      <c r="AJ43" s="14"/>
      <c r="AK43" s="14"/>
      <c r="AL43" s="16"/>
      <c r="AM43" s="10"/>
      <c r="AN43" s="17"/>
      <c r="AO43" s="14"/>
      <c r="AP43" s="16"/>
      <c r="AQ43" s="22"/>
      <c r="AR43" s="24"/>
      <c r="AS43" s="23"/>
      <c r="AT43" s="25"/>
      <c r="AU43" s="11"/>
      <c r="AV43" s="17"/>
      <c r="AW43" s="15"/>
      <c r="AX43" s="16"/>
      <c r="AY43" s="1"/>
      <c r="AZ43" s="95"/>
      <c r="BA43" s="1"/>
      <c r="BB43" s="1"/>
      <c r="BC43" s="16"/>
      <c r="BD43" s="1"/>
      <c r="BE43" s="42"/>
    </row>
    <row r="44" spans="1:57" s="43" customFormat="1" x14ac:dyDescent="0.2">
      <c r="A44" s="37">
        <v>15</v>
      </c>
      <c r="B44" s="55" t="s">
        <v>40</v>
      </c>
      <c r="C44" s="11">
        <v>50.7</v>
      </c>
      <c r="D44" s="14"/>
      <c r="E44" s="18">
        <v>50.7</v>
      </c>
      <c r="F44" s="16"/>
      <c r="G44" s="11">
        <v>5.38</v>
      </c>
      <c r="H44" s="14"/>
      <c r="I44" s="15">
        <v>5.38</v>
      </c>
      <c r="J44" s="16"/>
      <c r="K44" s="11">
        <v>5.5</v>
      </c>
      <c r="L44" s="14"/>
      <c r="M44" s="18">
        <v>5.5</v>
      </c>
      <c r="N44" s="16"/>
      <c r="O44" s="11">
        <v>1.52</v>
      </c>
      <c r="P44" s="14"/>
      <c r="Q44" s="15">
        <v>1.52</v>
      </c>
      <c r="R44" s="16"/>
      <c r="S44" s="11">
        <v>6.78</v>
      </c>
      <c r="T44" s="14"/>
      <c r="U44" s="15">
        <v>6.78</v>
      </c>
      <c r="V44" s="16"/>
      <c r="W44" s="11">
        <v>84.8</v>
      </c>
      <c r="X44" s="14"/>
      <c r="Y44" s="15">
        <v>84.8</v>
      </c>
      <c r="Z44" s="16"/>
      <c r="AA44" s="126"/>
      <c r="AB44" s="127"/>
      <c r="AC44" s="127"/>
      <c r="AD44" s="128"/>
      <c r="AE44" s="10"/>
      <c r="AF44" s="14"/>
      <c r="AG44" s="14"/>
      <c r="AH44" s="16"/>
      <c r="AI44" s="10"/>
      <c r="AJ44" s="14"/>
      <c r="AK44" s="14"/>
      <c r="AL44" s="16"/>
      <c r="AM44" s="10"/>
      <c r="AN44" s="17"/>
      <c r="AO44" s="14"/>
      <c r="AP44" s="16"/>
      <c r="AQ44" s="26">
        <v>84.8</v>
      </c>
      <c r="AR44" s="24"/>
      <c r="AS44" s="27">
        <v>84.8</v>
      </c>
      <c r="AT44" s="25"/>
      <c r="AU44" s="11">
        <v>2.3199999999999998</v>
      </c>
      <c r="AV44" s="17"/>
      <c r="AW44" s="15">
        <v>2.3199999999999998</v>
      </c>
      <c r="AX44" s="16"/>
      <c r="AY44" s="1"/>
      <c r="AZ44" s="95"/>
      <c r="BA44" s="1"/>
      <c r="BB44" s="1"/>
      <c r="BC44" s="16"/>
      <c r="BD44" s="1"/>
      <c r="BE44" s="42"/>
    </row>
    <row r="45" spans="1:57" s="43" customFormat="1" x14ac:dyDescent="0.2">
      <c r="A45" s="37"/>
      <c r="B45" s="55" t="s">
        <v>25</v>
      </c>
      <c r="C45" s="11">
        <v>54.2</v>
      </c>
      <c r="D45" s="14"/>
      <c r="E45" s="18">
        <v>48.5</v>
      </c>
      <c r="F45" s="16"/>
      <c r="G45" s="11">
        <v>0.72</v>
      </c>
      <c r="H45" s="14"/>
      <c r="I45" s="15">
        <v>1.18</v>
      </c>
      <c r="J45" s="16"/>
      <c r="K45" s="11">
        <v>98.3</v>
      </c>
      <c r="L45" s="14"/>
      <c r="M45" s="18">
        <v>99.9</v>
      </c>
      <c r="N45" s="16"/>
      <c r="O45" s="11">
        <v>63.7</v>
      </c>
      <c r="P45" s="14"/>
      <c r="Q45" s="15">
        <v>96.8</v>
      </c>
      <c r="R45" s="16"/>
      <c r="S45" s="11">
        <v>98.8</v>
      </c>
      <c r="T45" s="14"/>
      <c r="U45" s="15">
        <v>98.8</v>
      </c>
      <c r="V45" s="16"/>
      <c r="W45" s="11">
        <v>84.8</v>
      </c>
      <c r="X45" s="14"/>
      <c r="Y45" s="15">
        <v>93</v>
      </c>
      <c r="Z45" s="16"/>
      <c r="AA45" s="126"/>
      <c r="AB45" s="127"/>
      <c r="AC45" s="127"/>
      <c r="AD45" s="128"/>
      <c r="AE45" s="10"/>
      <c r="AF45" s="14"/>
      <c r="AG45" s="14"/>
      <c r="AH45" s="16"/>
      <c r="AI45" s="10"/>
      <c r="AJ45" s="14"/>
      <c r="AK45" s="14"/>
      <c r="AL45" s="16"/>
      <c r="AM45" s="10"/>
      <c r="AN45" s="17"/>
      <c r="AO45" s="14"/>
      <c r="AP45" s="16"/>
      <c r="AQ45" s="26">
        <v>71.3</v>
      </c>
      <c r="AR45" s="24"/>
      <c r="AS45" s="27">
        <v>49.7</v>
      </c>
      <c r="AT45" s="25"/>
      <c r="AU45" s="11">
        <v>25.7</v>
      </c>
      <c r="AV45" s="17"/>
      <c r="AW45" s="15">
        <v>47.6</v>
      </c>
      <c r="AX45" s="16"/>
      <c r="AY45" s="1"/>
      <c r="AZ45" s="98">
        <v>78.45</v>
      </c>
      <c r="BA45" s="42">
        <v>9.65</v>
      </c>
      <c r="BB45" s="42">
        <v>28.05</v>
      </c>
      <c r="BC45" s="99">
        <v>74.150000000000006</v>
      </c>
      <c r="BD45" s="1"/>
      <c r="BE45" s="42"/>
    </row>
    <row r="46" spans="1:57" s="43" customFormat="1" x14ac:dyDescent="0.2">
      <c r="A46" s="37"/>
      <c r="B46" s="56" t="s">
        <v>14</v>
      </c>
      <c r="C46" s="11">
        <v>67.599999999999994</v>
      </c>
      <c r="D46" s="14"/>
      <c r="E46" s="18">
        <v>59.7</v>
      </c>
      <c r="F46" s="16"/>
      <c r="G46" s="11">
        <v>16.8</v>
      </c>
      <c r="H46" s="14"/>
      <c r="I46" s="15">
        <v>9.58</v>
      </c>
      <c r="J46" s="16"/>
      <c r="K46" s="11">
        <v>77.900000000000006</v>
      </c>
      <c r="L46" s="14"/>
      <c r="M46" s="18">
        <v>87.8</v>
      </c>
      <c r="N46" s="16"/>
      <c r="O46" s="11">
        <v>5.4</v>
      </c>
      <c r="P46" s="14"/>
      <c r="Q46" s="15">
        <v>17.899999999999999</v>
      </c>
      <c r="R46" s="16"/>
      <c r="S46" s="11">
        <v>88.2</v>
      </c>
      <c r="T46" s="14"/>
      <c r="U46" s="15">
        <v>88.2</v>
      </c>
      <c r="V46" s="16"/>
      <c r="W46" s="11">
        <v>84.8</v>
      </c>
      <c r="X46" s="14"/>
      <c r="Y46" s="15">
        <v>81.2</v>
      </c>
      <c r="Z46" s="16"/>
      <c r="AA46" s="126"/>
      <c r="AB46" s="127"/>
      <c r="AC46" s="127"/>
      <c r="AD46" s="128"/>
      <c r="AE46" s="10"/>
      <c r="AF46" s="14"/>
      <c r="AG46" s="14"/>
      <c r="AH46" s="16"/>
      <c r="AI46" s="10"/>
      <c r="AJ46" s="14"/>
      <c r="AK46" s="14"/>
      <c r="AL46" s="16"/>
      <c r="AM46" s="10"/>
      <c r="AN46" s="17"/>
      <c r="AO46" s="14"/>
      <c r="AP46" s="16"/>
      <c r="AQ46" s="26">
        <v>96</v>
      </c>
      <c r="AR46" s="24"/>
      <c r="AS46" s="27">
        <v>95.4</v>
      </c>
      <c r="AT46" s="25"/>
      <c r="AU46" s="11">
        <v>67.5</v>
      </c>
      <c r="AV46" s="17"/>
      <c r="AW46" s="15">
        <v>16.600000000000001</v>
      </c>
      <c r="AX46" s="16"/>
      <c r="AY46" s="1"/>
      <c r="AZ46" s="98">
        <v>63.74</v>
      </c>
      <c r="BA46" s="42">
        <v>0.65</v>
      </c>
      <c r="BB46" s="42">
        <v>14.84</v>
      </c>
      <c r="BC46" s="99">
        <v>37.14</v>
      </c>
      <c r="BD46" s="1"/>
      <c r="BE46" s="42"/>
    </row>
    <row r="47" spans="1:57" s="43" customFormat="1" x14ac:dyDescent="0.2">
      <c r="A47" s="37"/>
      <c r="B47" s="56" t="s">
        <v>3</v>
      </c>
      <c r="C47" s="11">
        <v>70.099999999999994</v>
      </c>
      <c r="D47" s="14"/>
      <c r="E47" s="18">
        <v>52.7</v>
      </c>
      <c r="F47" s="16"/>
      <c r="G47" s="11">
        <v>14.3</v>
      </c>
      <c r="H47" s="14"/>
      <c r="I47" s="15">
        <v>6.74</v>
      </c>
      <c r="J47" s="16"/>
      <c r="K47" s="11">
        <v>74.2</v>
      </c>
      <c r="L47" s="14"/>
      <c r="M47" s="18">
        <v>83.4</v>
      </c>
      <c r="N47" s="16"/>
      <c r="O47" s="11">
        <v>8.26</v>
      </c>
      <c r="P47" s="14"/>
      <c r="Q47" s="15">
        <v>23.4</v>
      </c>
      <c r="R47" s="16"/>
      <c r="S47" s="11">
        <v>92.3</v>
      </c>
      <c r="T47" s="14"/>
      <c r="U47" s="15">
        <v>92.3</v>
      </c>
      <c r="V47" s="16"/>
      <c r="W47" s="11">
        <v>75.599999999999994</v>
      </c>
      <c r="X47" s="14"/>
      <c r="Y47" s="15">
        <v>77.7</v>
      </c>
      <c r="Z47" s="16"/>
      <c r="AA47" s="126"/>
      <c r="AB47" s="127"/>
      <c r="AC47" s="127"/>
      <c r="AD47" s="128"/>
      <c r="AE47" s="10"/>
      <c r="AF47" s="14"/>
      <c r="AG47" s="14"/>
      <c r="AH47" s="16"/>
      <c r="AI47" s="10"/>
      <c r="AJ47" s="14"/>
      <c r="AK47" s="14"/>
      <c r="AL47" s="16"/>
      <c r="AM47" s="10"/>
      <c r="AN47" s="17"/>
      <c r="AO47" s="14"/>
      <c r="AP47" s="16"/>
      <c r="AQ47" s="26">
        <v>92.8</v>
      </c>
      <c r="AR47" s="24"/>
      <c r="AS47" s="27">
        <v>88.8</v>
      </c>
      <c r="AT47" s="25"/>
      <c r="AU47" s="11">
        <v>76.7</v>
      </c>
      <c r="AV47" s="17"/>
      <c r="AW47" s="15">
        <v>21.3</v>
      </c>
      <c r="AX47" s="16"/>
      <c r="AY47" s="1"/>
      <c r="AZ47" s="98">
        <v>88.95</v>
      </c>
      <c r="BA47" s="42">
        <v>7.65</v>
      </c>
      <c r="BB47" s="42">
        <v>25.25</v>
      </c>
      <c r="BC47" s="99">
        <v>75.45</v>
      </c>
      <c r="BD47" s="1"/>
      <c r="BE47" s="42"/>
    </row>
    <row r="48" spans="1:57" s="43" customFormat="1" x14ac:dyDescent="0.2">
      <c r="A48" s="37"/>
      <c r="B48" s="56" t="s">
        <v>26</v>
      </c>
      <c r="C48" s="11">
        <v>50.4</v>
      </c>
      <c r="D48" s="14"/>
      <c r="E48" s="18">
        <v>67.8</v>
      </c>
      <c r="F48" s="16"/>
      <c r="G48" s="11">
        <v>13.8</v>
      </c>
      <c r="H48" s="14"/>
      <c r="I48" s="15">
        <v>1.01</v>
      </c>
      <c r="J48" s="16"/>
      <c r="K48" s="11">
        <v>93.5</v>
      </c>
      <c r="L48" s="14"/>
      <c r="M48" s="18">
        <v>98.6</v>
      </c>
      <c r="N48" s="16"/>
      <c r="O48" s="11">
        <v>58.2</v>
      </c>
      <c r="P48" s="14"/>
      <c r="Q48" s="15">
        <v>84.6</v>
      </c>
      <c r="R48" s="16"/>
      <c r="S48" s="11">
        <v>97.3</v>
      </c>
      <c r="T48" s="14"/>
      <c r="U48" s="15">
        <v>97.3</v>
      </c>
      <c r="V48" s="16"/>
      <c r="W48" s="11">
        <v>94.8</v>
      </c>
      <c r="X48" s="14"/>
      <c r="Y48" s="15">
        <v>95.4</v>
      </c>
      <c r="Z48" s="16"/>
      <c r="AA48" s="126"/>
      <c r="AB48" s="127"/>
      <c r="AC48" s="127"/>
      <c r="AD48" s="128"/>
      <c r="AE48" s="10"/>
      <c r="AF48" s="14"/>
      <c r="AG48" s="14"/>
      <c r="AH48" s="16"/>
      <c r="AI48" s="10"/>
      <c r="AJ48" s="14"/>
      <c r="AK48" s="14"/>
      <c r="AL48" s="16"/>
      <c r="AM48" s="10"/>
      <c r="AN48" s="17"/>
      <c r="AO48" s="14"/>
      <c r="AP48" s="16"/>
      <c r="AQ48" s="26">
        <v>80.2</v>
      </c>
      <c r="AR48" s="24"/>
      <c r="AS48" s="27">
        <v>70.5</v>
      </c>
      <c r="AT48" s="25"/>
      <c r="AU48" s="11">
        <v>73.099999999999994</v>
      </c>
      <c r="AV48" s="17"/>
      <c r="AW48" s="15">
        <v>43.7</v>
      </c>
      <c r="AX48" s="16"/>
      <c r="AY48" s="1"/>
      <c r="AZ48" s="98">
        <v>90.98</v>
      </c>
      <c r="BA48" s="42">
        <v>11.18</v>
      </c>
      <c r="BB48" s="42">
        <v>29.18</v>
      </c>
      <c r="BC48" s="99">
        <v>82.28</v>
      </c>
      <c r="BD48" s="1"/>
      <c r="BE48" s="42"/>
    </row>
    <row r="49" spans="1:57" s="43" customFormat="1" x14ac:dyDescent="0.2">
      <c r="A49" s="37"/>
      <c r="B49" s="56" t="s">
        <v>27</v>
      </c>
      <c r="C49" s="11">
        <v>56.1</v>
      </c>
      <c r="D49" s="14"/>
      <c r="E49" s="18">
        <v>65.099999999999994</v>
      </c>
      <c r="F49" s="16"/>
      <c r="G49" s="11">
        <v>14.9</v>
      </c>
      <c r="H49" s="14"/>
      <c r="I49" s="15">
        <v>1.25</v>
      </c>
      <c r="J49" s="16"/>
      <c r="K49" s="11">
        <v>97.8</v>
      </c>
      <c r="L49" s="14"/>
      <c r="M49" s="18">
        <v>99.7</v>
      </c>
      <c r="N49" s="16"/>
      <c r="O49" s="11">
        <v>86.7</v>
      </c>
      <c r="P49" s="14"/>
      <c r="Q49" s="15">
        <v>92.4</v>
      </c>
      <c r="R49" s="16"/>
      <c r="S49" s="11">
        <v>98.5</v>
      </c>
      <c r="T49" s="14"/>
      <c r="U49" s="15">
        <v>98.5</v>
      </c>
      <c r="V49" s="16"/>
      <c r="W49" s="11">
        <v>93.4</v>
      </c>
      <c r="X49" s="14"/>
      <c r="Y49" s="15">
        <v>94.2</v>
      </c>
      <c r="Z49" s="16"/>
      <c r="AA49" s="126"/>
      <c r="AB49" s="127"/>
      <c r="AC49" s="127"/>
      <c r="AD49" s="128"/>
      <c r="AE49" s="10"/>
      <c r="AF49" s="14"/>
      <c r="AG49" s="14"/>
      <c r="AH49" s="16"/>
      <c r="AI49" s="10"/>
      <c r="AJ49" s="14"/>
      <c r="AK49" s="14"/>
      <c r="AL49" s="16"/>
      <c r="AM49" s="10"/>
      <c r="AN49" s="17"/>
      <c r="AO49" s="14"/>
      <c r="AP49" s="16"/>
      <c r="AQ49" s="26">
        <v>70</v>
      </c>
      <c r="AR49" s="24"/>
      <c r="AS49" s="27">
        <v>63.3</v>
      </c>
      <c r="AT49" s="25"/>
      <c r="AU49" s="11">
        <v>93</v>
      </c>
      <c r="AV49" s="17"/>
      <c r="AW49" s="15">
        <v>34.700000000000003</v>
      </c>
      <c r="AX49" s="16"/>
      <c r="AY49" s="1"/>
      <c r="AZ49" s="98">
        <v>73.790000000000006</v>
      </c>
      <c r="BA49" s="42">
        <v>14.19</v>
      </c>
      <c r="BB49" s="42">
        <v>30.49</v>
      </c>
      <c r="BC49" s="99">
        <v>72.489999999999995</v>
      </c>
      <c r="BD49" s="1"/>
      <c r="BE49" s="42"/>
    </row>
    <row r="50" spans="1:57" s="43" customFormat="1" x14ac:dyDescent="0.2">
      <c r="A50" s="37"/>
      <c r="B50" s="56" t="s">
        <v>28</v>
      </c>
      <c r="C50" s="11">
        <v>44.8</v>
      </c>
      <c r="D50" s="14"/>
      <c r="E50" s="18">
        <v>81.5</v>
      </c>
      <c r="F50" s="16"/>
      <c r="G50" s="11">
        <v>17.7</v>
      </c>
      <c r="H50" s="14"/>
      <c r="I50" s="15">
        <v>0.93</v>
      </c>
      <c r="J50" s="16"/>
      <c r="K50" s="11">
        <v>99</v>
      </c>
      <c r="L50" s="14"/>
      <c r="M50" s="18">
        <v>99.6</v>
      </c>
      <c r="N50" s="16"/>
      <c r="O50" s="11">
        <v>86</v>
      </c>
      <c r="P50" s="14"/>
      <c r="Q50" s="15">
        <v>95.1</v>
      </c>
      <c r="R50" s="16"/>
      <c r="S50" s="11">
        <v>97.4</v>
      </c>
      <c r="T50" s="14"/>
      <c r="U50" s="15">
        <v>97.4</v>
      </c>
      <c r="V50" s="16"/>
      <c r="W50" s="11">
        <v>95.6</v>
      </c>
      <c r="X50" s="14"/>
      <c r="Y50" s="15">
        <v>96.1</v>
      </c>
      <c r="Z50" s="16"/>
      <c r="AA50" s="126"/>
      <c r="AB50" s="127"/>
      <c r="AC50" s="127"/>
      <c r="AD50" s="128"/>
      <c r="AE50" s="10"/>
      <c r="AF50" s="14"/>
      <c r="AG50" s="14"/>
      <c r="AH50" s="16"/>
      <c r="AI50" s="10"/>
      <c r="AJ50" s="14"/>
      <c r="AK50" s="14"/>
      <c r="AL50" s="16"/>
      <c r="AM50" s="10"/>
      <c r="AN50" s="17"/>
      <c r="AO50" s="14"/>
      <c r="AP50" s="16"/>
      <c r="AQ50" s="26">
        <v>66.400000000000006</v>
      </c>
      <c r="AR50" s="24"/>
      <c r="AS50" s="27">
        <v>63.2</v>
      </c>
      <c r="AT50" s="25"/>
      <c r="AU50" s="11">
        <v>79.900000000000006</v>
      </c>
      <c r="AV50" s="17"/>
      <c r="AW50" s="15">
        <v>52.2</v>
      </c>
      <c r="AX50" s="16"/>
      <c r="AY50" s="1"/>
      <c r="AZ50" s="98">
        <v>55.05</v>
      </c>
      <c r="BA50" s="42">
        <v>9.65</v>
      </c>
      <c r="BB50" s="42">
        <v>36.25</v>
      </c>
      <c r="BC50" s="99">
        <v>74.55</v>
      </c>
      <c r="BD50" s="1"/>
      <c r="BE50" s="42"/>
    </row>
    <row r="51" spans="1:57" s="43" customFormat="1" x14ac:dyDescent="0.2">
      <c r="A51" s="37"/>
      <c r="B51" s="56"/>
      <c r="C51" s="10"/>
      <c r="D51" s="14"/>
      <c r="E51" s="17"/>
      <c r="F51" s="16"/>
      <c r="G51" s="11"/>
      <c r="H51" s="14"/>
      <c r="I51" s="15"/>
      <c r="J51" s="16"/>
      <c r="K51" s="10"/>
      <c r="L51" s="14"/>
      <c r="M51" s="17"/>
      <c r="N51" s="16"/>
      <c r="O51" s="11"/>
      <c r="P51" s="14"/>
      <c r="Q51" s="15"/>
      <c r="R51" s="16"/>
      <c r="S51" s="11"/>
      <c r="T51" s="14"/>
      <c r="U51" s="14"/>
      <c r="V51" s="16"/>
      <c r="W51" s="10"/>
      <c r="X51" s="14"/>
      <c r="Y51" s="14"/>
      <c r="Z51" s="16"/>
      <c r="AA51" s="126"/>
      <c r="AB51" s="127"/>
      <c r="AC51" s="127"/>
      <c r="AD51" s="128"/>
      <c r="AE51" s="10"/>
      <c r="AF51" s="14"/>
      <c r="AG51" s="14"/>
      <c r="AH51" s="16"/>
      <c r="AI51" s="10"/>
      <c r="AJ51" s="14"/>
      <c r="AK51" s="14"/>
      <c r="AL51" s="16"/>
      <c r="AM51" s="10"/>
      <c r="AN51" s="17"/>
      <c r="AO51" s="14"/>
      <c r="AP51" s="16"/>
      <c r="AQ51" s="22"/>
      <c r="AR51" s="24"/>
      <c r="AS51" s="23"/>
      <c r="AT51" s="25"/>
      <c r="AU51" s="11"/>
      <c r="AV51" s="17"/>
      <c r="AW51" s="15"/>
      <c r="AX51" s="16"/>
      <c r="AY51" s="1"/>
      <c r="AZ51" s="95"/>
      <c r="BA51" s="1"/>
      <c r="BB51" s="1"/>
      <c r="BC51" s="16"/>
      <c r="BD51" s="1"/>
      <c r="BE51" s="42"/>
    </row>
    <row r="52" spans="1:57" s="43" customFormat="1" x14ac:dyDescent="0.2">
      <c r="A52" s="37">
        <v>16</v>
      </c>
      <c r="B52" s="55" t="s">
        <v>40</v>
      </c>
      <c r="C52" s="11">
        <v>77.400000000000006</v>
      </c>
      <c r="D52" s="14"/>
      <c r="E52" s="18">
        <v>77.400000000000006</v>
      </c>
      <c r="F52" s="16"/>
      <c r="G52" s="11">
        <v>8.2200000000000006</v>
      </c>
      <c r="H52" s="14"/>
      <c r="I52" s="15">
        <v>8.2200000000000006</v>
      </c>
      <c r="J52" s="16"/>
      <c r="K52" s="11">
        <v>13</v>
      </c>
      <c r="L52" s="14"/>
      <c r="M52" s="18">
        <v>13</v>
      </c>
      <c r="N52" s="16"/>
      <c r="O52" s="11">
        <v>2.14</v>
      </c>
      <c r="P52" s="14"/>
      <c r="Q52" s="15">
        <v>2.14</v>
      </c>
      <c r="R52" s="16"/>
      <c r="S52" s="11">
        <v>3.29</v>
      </c>
      <c r="T52" s="14"/>
      <c r="U52" s="15">
        <v>3.29</v>
      </c>
      <c r="V52" s="16"/>
      <c r="W52" s="11">
        <v>89.5</v>
      </c>
      <c r="X52" s="14"/>
      <c r="Y52" s="15">
        <v>89.5</v>
      </c>
      <c r="Z52" s="16"/>
      <c r="AA52" s="126"/>
      <c r="AB52" s="127"/>
      <c r="AC52" s="127"/>
      <c r="AD52" s="128"/>
      <c r="AE52" s="10"/>
      <c r="AF52" s="14"/>
      <c r="AG52" s="14"/>
      <c r="AH52" s="16"/>
      <c r="AI52" s="10"/>
      <c r="AJ52" s="14"/>
      <c r="AK52" s="14"/>
      <c r="AL52" s="16"/>
      <c r="AM52" s="10"/>
      <c r="AN52" s="17"/>
      <c r="AO52" s="14"/>
      <c r="AP52" s="16"/>
      <c r="AQ52" s="26">
        <v>89.5</v>
      </c>
      <c r="AR52" s="24"/>
      <c r="AS52" s="27">
        <v>89.5</v>
      </c>
      <c r="AT52" s="25"/>
      <c r="AU52" s="11">
        <v>0.95</v>
      </c>
      <c r="AV52" s="17"/>
      <c r="AW52" s="15">
        <v>0.95</v>
      </c>
      <c r="AX52" s="16"/>
      <c r="AY52" s="1"/>
      <c r="AZ52" s="95"/>
      <c r="BA52" s="1"/>
      <c r="BB52" s="1"/>
      <c r="BC52" s="16"/>
      <c r="BD52" s="1"/>
      <c r="BE52" s="42"/>
    </row>
    <row r="53" spans="1:57" s="43" customFormat="1" x14ac:dyDescent="0.15">
      <c r="A53" s="37"/>
      <c r="B53" s="55" t="s">
        <v>25</v>
      </c>
      <c r="C53" s="11">
        <v>93.7</v>
      </c>
      <c r="D53" s="14"/>
      <c r="E53" s="18">
        <v>75.099999999999994</v>
      </c>
      <c r="F53" s="16"/>
      <c r="G53" s="11">
        <v>46.9</v>
      </c>
      <c r="H53" s="14"/>
      <c r="I53" s="15">
        <v>10.1</v>
      </c>
      <c r="J53" s="16"/>
      <c r="K53" s="11">
        <v>98.5</v>
      </c>
      <c r="L53" s="14"/>
      <c r="M53" s="18">
        <v>99.6</v>
      </c>
      <c r="N53" s="16"/>
      <c r="O53" s="11">
        <v>82.7</v>
      </c>
      <c r="P53" s="14"/>
      <c r="Q53" s="15">
        <v>76.5</v>
      </c>
      <c r="R53" s="16"/>
      <c r="S53" s="11">
        <v>99</v>
      </c>
      <c r="T53" s="14"/>
      <c r="U53" s="15">
        <v>99</v>
      </c>
      <c r="V53" s="16"/>
      <c r="W53" s="11">
        <v>89.5</v>
      </c>
      <c r="X53" s="14"/>
      <c r="Y53" s="15">
        <v>96</v>
      </c>
      <c r="Z53" s="16"/>
      <c r="AA53" s="126"/>
      <c r="AB53" s="127"/>
      <c r="AC53" s="127"/>
      <c r="AD53" s="128"/>
      <c r="AE53" s="10"/>
      <c r="AF53" s="14"/>
      <c r="AG53" s="14"/>
      <c r="AH53" s="16"/>
      <c r="AI53" s="10"/>
      <c r="AJ53" s="14"/>
      <c r="AK53" s="14"/>
      <c r="AL53" s="16"/>
      <c r="AM53" s="10"/>
      <c r="AN53" s="17"/>
      <c r="AO53" s="14"/>
      <c r="AP53" s="16"/>
      <c r="AQ53" s="26">
        <v>72.400000000000006</v>
      </c>
      <c r="AR53" s="24"/>
      <c r="AS53" s="27">
        <v>62</v>
      </c>
      <c r="AT53" s="25"/>
      <c r="AU53" s="11">
        <v>74.5</v>
      </c>
      <c r="AV53" s="17"/>
      <c r="AW53" s="15">
        <v>22</v>
      </c>
      <c r="AX53" s="16"/>
      <c r="AY53" s="1"/>
      <c r="AZ53" s="98">
        <v>43.1</v>
      </c>
      <c r="BA53" s="42">
        <v>-0.22</v>
      </c>
      <c r="BB53" s="42">
        <v>13.3</v>
      </c>
      <c r="BC53" s="99">
        <v>40.9</v>
      </c>
      <c r="BD53" s="97"/>
      <c r="BE53" s="42"/>
    </row>
    <row r="54" spans="1:57" s="43" customFormat="1" x14ac:dyDescent="0.15">
      <c r="A54" s="37"/>
      <c r="B54" s="56" t="s">
        <v>14</v>
      </c>
      <c r="C54" s="11">
        <v>90.1</v>
      </c>
      <c r="D54" s="14"/>
      <c r="E54" s="18">
        <v>59.6</v>
      </c>
      <c r="F54" s="16"/>
      <c r="G54" s="11">
        <v>68.8</v>
      </c>
      <c r="H54" s="14"/>
      <c r="I54" s="15">
        <v>25.7</v>
      </c>
      <c r="J54" s="16"/>
      <c r="K54" s="11">
        <v>90.3</v>
      </c>
      <c r="L54" s="14"/>
      <c r="M54" s="18">
        <v>95.5</v>
      </c>
      <c r="N54" s="16"/>
      <c r="O54" s="11">
        <v>14.4</v>
      </c>
      <c r="P54" s="14"/>
      <c r="Q54" s="15">
        <v>10.5</v>
      </c>
      <c r="R54" s="16"/>
      <c r="S54" s="11">
        <v>91.8</v>
      </c>
      <c r="T54" s="14"/>
      <c r="U54" s="15">
        <v>91.8</v>
      </c>
      <c r="V54" s="16"/>
      <c r="W54" s="11">
        <v>89.5</v>
      </c>
      <c r="X54" s="14"/>
      <c r="Y54" s="15">
        <v>84.9</v>
      </c>
      <c r="Z54" s="16"/>
      <c r="AA54" s="126"/>
      <c r="AB54" s="127"/>
      <c r="AC54" s="127"/>
      <c r="AD54" s="128"/>
      <c r="AE54" s="10"/>
      <c r="AF54" s="14"/>
      <c r="AG54" s="14"/>
      <c r="AH54" s="16"/>
      <c r="AI54" s="10"/>
      <c r="AJ54" s="14"/>
      <c r="AK54" s="14"/>
      <c r="AL54" s="16"/>
      <c r="AM54" s="10"/>
      <c r="AN54" s="17"/>
      <c r="AO54" s="14"/>
      <c r="AP54" s="16"/>
      <c r="AQ54" s="26">
        <v>93.1</v>
      </c>
      <c r="AR54" s="24"/>
      <c r="AS54" s="27">
        <v>94</v>
      </c>
      <c r="AT54" s="25"/>
      <c r="AU54" s="11">
        <v>69.900000000000006</v>
      </c>
      <c r="AV54" s="17"/>
      <c r="AW54" s="15">
        <v>23.1</v>
      </c>
      <c r="AX54" s="16"/>
      <c r="AY54" s="1"/>
      <c r="AZ54" s="98">
        <v>18</v>
      </c>
      <c r="BA54" s="42">
        <v>0.35</v>
      </c>
      <c r="BB54" s="42">
        <v>3.37</v>
      </c>
      <c r="BC54" s="99">
        <v>13.2</v>
      </c>
      <c r="BD54" s="97"/>
      <c r="BE54" s="42"/>
    </row>
    <row r="55" spans="1:57" s="43" customFormat="1" x14ac:dyDescent="0.15">
      <c r="A55" s="37"/>
      <c r="B55" s="56" t="s">
        <v>3</v>
      </c>
      <c r="C55" s="11">
        <v>90.4</v>
      </c>
      <c r="D55" s="14"/>
      <c r="E55" s="18">
        <v>57.1</v>
      </c>
      <c r="F55" s="16"/>
      <c r="G55" s="11">
        <v>64.400000000000006</v>
      </c>
      <c r="H55" s="14"/>
      <c r="I55" s="15">
        <v>25.2</v>
      </c>
      <c r="J55" s="16"/>
      <c r="K55" s="11">
        <v>92</v>
      </c>
      <c r="L55" s="14"/>
      <c r="M55" s="18">
        <v>90.6</v>
      </c>
      <c r="N55" s="16"/>
      <c r="O55" s="11">
        <v>12.2</v>
      </c>
      <c r="P55" s="14"/>
      <c r="Q55" s="15">
        <v>12.5</v>
      </c>
      <c r="R55" s="16"/>
      <c r="S55" s="11">
        <v>96.8</v>
      </c>
      <c r="T55" s="14"/>
      <c r="U55" s="15">
        <v>96.8</v>
      </c>
      <c r="V55" s="16"/>
      <c r="W55" s="11">
        <v>92.6</v>
      </c>
      <c r="X55" s="14"/>
      <c r="Y55" s="15">
        <v>84.4</v>
      </c>
      <c r="Z55" s="16"/>
      <c r="AA55" s="126"/>
      <c r="AB55" s="127"/>
      <c r="AC55" s="127"/>
      <c r="AD55" s="128"/>
      <c r="AE55" s="10"/>
      <c r="AF55" s="14"/>
      <c r="AG55" s="14"/>
      <c r="AH55" s="16"/>
      <c r="AI55" s="10"/>
      <c r="AJ55" s="14"/>
      <c r="AK55" s="14"/>
      <c r="AL55" s="16"/>
      <c r="AM55" s="10"/>
      <c r="AN55" s="17"/>
      <c r="AO55" s="14"/>
      <c r="AP55" s="16"/>
      <c r="AQ55" s="26">
        <v>93.2</v>
      </c>
      <c r="AR55" s="24"/>
      <c r="AS55" s="27">
        <v>90</v>
      </c>
      <c r="AT55" s="25"/>
      <c r="AU55" s="11">
        <v>68.5</v>
      </c>
      <c r="AV55" s="17"/>
      <c r="AW55" s="15">
        <v>21.9</v>
      </c>
      <c r="AX55" s="16"/>
      <c r="AY55" s="1"/>
      <c r="AZ55" s="98">
        <v>18.59</v>
      </c>
      <c r="BA55" s="42">
        <v>0.73</v>
      </c>
      <c r="BB55" s="42">
        <v>6.19</v>
      </c>
      <c r="BC55" s="99">
        <v>21.49</v>
      </c>
      <c r="BD55" s="97"/>
      <c r="BE55" s="42"/>
    </row>
    <row r="56" spans="1:57" s="43" customFormat="1" x14ac:dyDescent="0.15">
      <c r="A56" s="37"/>
      <c r="B56" s="56" t="s">
        <v>26</v>
      </c>
      <c r="C56" s="11">
        <v>94.9</v>
      </c>
      <c r="D56" s="14"/>
      <c r="E56" s="18">
        <v>82</v>
      </c>
      <c r="F56" s="16"/>
      <c r="G56" s="11">
        <v>50.6</v>
      </c>
      <c r="H56" s="14"/>
      <c r="I56" s="15">
        <v>10.8</v>
      </c>
      <c r="J56" s="16"/>
      <c r="K56" s="11">
        <v>97.2</v>
      </c>
      <c r="L56" s="14"/>
      <c r="M56" s="18">
        <v>98.9</v>
      </c>
      <c r="N56" s="16"/>
      <c r="O56" s="11">
        <v>62.1</v>
      </c>
      <c r="P56" s="14"/>
      <c r="Q56" s="15">
        <v>50.2</v>
      </c>
      <c r="R56" s="16"/>
      <c r="S56" s="11">
        <v>99.6</v>
      </c>
      <c r="T56" s="14"/>
      <c r="U56" s="15">
        <v>99.6</v>
      </c>
      <c r="V56" s="16"/>
      <c r="W56" s="11">
        <v>98.4</v>
      </c>
      <c r="X56" s="14"/>
      <c r="Y56" s="15">
        <v>97</v>
      </c>
      <c r="Z56" s="16"/>
      <c r="AA56" s="126"/>
      <c r="AB56" s="127"/>
      <c r="AC56" s="127"/>
      <c r="AD56" s="128"/>
      <c r="AE56" s="10"/>
      <c r="AF56" s="14"/>
      <c r="AG56" s="14"/>
      <c r="AH56" s="16"/>
      <c r="AI56" s="10"/>
      <c r="AJ56" s="14"/>
      <c r="AK56" s="14"/>
      <c r="AL56" s="16"/>
      <c r="AM56" s="10"/>
      <c r="AN56" s="17"/>
      <c r="AO56" s="14"/>
      <c r="AP56" s="16"/>
      <c r="AQ56" s="26">
        <v>85.6</v>
      </c>
      <c r="AR56" s="24"/>
      <c r="AS56" s="27">
        <v>78.8</v>
      </c>
      <c r="AT56" s="25"/>
      <c r="AU56" s="11">
        <v>70.8</v>
      </c>
      <c r="AV56" s="17"/>
      <c r="AW56" s="15">
        <v>30.5</v>
      </c>
      <c r="AX56" s="16"/>
      <c r="AY56" s="1"/>
      <c r="AZ56" s="98">
        <v>16.04</v>
      </c>
      <c r="BA56" s="42">
        <v>0.25</v>
      </c>
      <c r="BB56" s="42">
        <v>9.0399999999999991</v>
      </c>
      <c r="BC56" s="99">
        <v>24.54</v>
      </c>
      <c r="BD56" s="97"/>
      <c r="BE56" s="42"/>
    </row>
    <row r="57" spans="1:57" s="43" customFormat="1" x14ac:dyDescent="0.15">
      <c r="A57" s="37"/>
      <c r="B57" s="56" t="s">
        <v>27</v>
      </c>
      <c r="C57" s="11">
        <v>97</v>
      </c>
      <c r="D57" s="14"/>
      <c r="E57" s="18">
        <v>81.7</v>
      </c>
      <c r="F57" s="16"/>
      <c r="G57" s="11">
        <v>65.400000000000006</v>
      </c>
      <c r="H57" s="14"/>
      <c r="I57" s="15">
        <v>9.85</v>
      </c>
      <c r="J57" s="16"/>
      <c r="K57" s="11">
        <v>98</v>
      </c>
      <c r="L57" s="14"/>
      <c r="M57" s="18">
        <v>98.9</v>
      </c>
      <c r="N57" s="16"/>
      <c r="O57" s="11">
        <v>81.8</v>
      </c>
      <c r="P57" s="14"/>
      <c r="Q57" s="15">
        <v>66.599999999999994</v>
      </c>
      <c r="R57" s="16"/>
      <c r="S57" s="11">
        <v>99.5</v>
      </c>
      <c r="T57" s="14"/>
      <c r="U57" s="15">
        <v>99.5</v>
      </c>
      <c r="V57" s="16"/>
      <c r="W57" s="11">
        <v>97.2</v>
      </c>
      <c r="X57" s="14"/>
      <c r="Y57" s="15">
        <v>95.9</v>
      </c>
      <c r="Z57" s="16"/>
      <c r="AA57" s="126"/>
      <c r="AB57" s="127"/>
      <c r="AC57" s="127"/>
      <c r="AD57" s="128"/>
      <c r="AE57" s="10"/>
      <c r="AF57" s="14"/>
      <c r="AG57" s="14"/>
      <c r="AH57" s="16"/>
      <c r="AI57" s="10"/>
      <c r="AJ57" s="14"/>
      <c r="AK57" s="14"/>
      <c r="AL57" s="16"/>
      <c r="AM57" s="10"/>
      <c r="AN57" s="17"/>
      <c r="AO57" s="14"/>
      <c r="AP57" s="16"/>
      <c r="AQ57" s="26">
        <v>81.400000000000006</v>
      </c>
      <c r="AR57" s="24"/>
      <c r="AS57" s="27">
        <v>78.7</v>
      </c>
      <c r="AT57" s="25"/>
      <c r="AU57" s="11">
        <v>80.2</v>
      </c>
      <c r="AV57" s="17"/>
      <c r="AW57" s="15">
        <v>33</v>
      </c>
      <c r="AX57" s="16"/>
      <c r="AY57" s="1"/>
      <c r="AZ57" s="98">
        <v>19.95</v>
      </c>
      <c r="BA57" s="42">
        <v>-0.13</v>
      </c>
      <c r="BB57" s="42">
        <v>9.25</v>
      </c>
      <c r="BC57" s="99">
        <v>25.15</v>
      </c>
      <c r="BD57" s="97"/>
      <c r="BE57" s="42"/>
    </row>
    <row r="58" spans="1:57" s="43" customFormat="1" x14ac:dyDescent="0.15">
      <c r="A58" s="37"/>
      <c r="B58" s="56" t="s">
        <v>28</v>
      </c>
      <c r="C58" s="11">
        <v>96.9</v>
      </c>
      <c r="D58" s="14"/>
      <c r="E58" s="18">
        <v>65.7</v>
      </c>
      <c r="F58" s="16"/>
      <c r="G58" s="11">
        <v>70.400000000000006</v>
      </c>
      <c r="H58" s="14"/>
      <c r="I58" s="15">
        <v>5.54</v>
      </c>
      <c r="J58" s="16"/>
      <c r="K58" s="11">
        <v>99.4</v>
      </c>
      <c r="L58" s="14"/>
      <c r="M58" s="18">
        <v>99</v>
      </c>
      <c r="N58" s="16"/>
      <c r="O58" s="11">
        <v>77.099999999999994</v>
      </c>
      <c r="P58" s="14"/>
      <c r="Q58" s="15">
        <v>52.9</v>
      </c>
      <c r="R58" s="16"/>
      <c r="S58" s="11">
        <v>99.7</v>
      </c>
      <c r="T58" s="14"/>
      <c r="U58" s="15">
        <v>99.7</v>
      </c>
      <c r="V58" s="16"/>
      <c r="W58" s="11">
        <v>98.8</v>
      </c>
      <c r="X58" s="14"/>
      <c r="Y58" s="15">
        <v>97.6</v>
      </c>
      <c r="Z58" s="16"/>
      <c r="AA58" s="126"/>
      <c r="AB58" s="127"/>
      <c r="AC58" s="127"/>
      <c r="AD58" s="128"/>
      <c r="AE58" s="10"/>
      <c r="AF58" s="14"/>
      <c r="AG58" s="14"/>
      <c r="AH58" s="16"/>
      <c r="AI58" s="10"/>
      <c r="AJ58" s="14"/>
      <c r="AK58" s="14"/>
      <c r="AL58" s="16"/>
      <c r="AM58" s="10"/>
      <c r="AN58" s="17"/>
      <c r="AO58" s="14"/>
      <c r="AP58" s="16"/>
      <c r="AQ58" s="26">
        <v>83.1</v>
      </c>
      <c r="AR58" s="24"/>
      <c r="AS58" s="27">
        <v>83</v>
      </c>
      <c r="AT58" s="25"/>
      <c r="AU58" s="11">
        <v>81.3</v>
      </c>
      <c r="AV58" s="17"/>
      <c r="AW58" s="15">
        <v>15.6</v>
      </c>
      <c r="AX58" s="16"/>
      <c r="AY58" s="1"/>
      <c r="AZ58" s="98">
        <v>17.73</v>
      </c>
      <c r="BA58" s="42">
        <v>2.42</v>
      </c>
      <c r="BB58" s="42">
        <v>13.43</v>
      </c>
      <c r="BC58" s="99">
        <v>24.13</v>
      </c>
      <c r="BD58" s="97"/>
      <c r="BE58" s="42"/>
    </row>
    <row r="59" spans="1:57" s="43" customFormat="1" x14ac:dyDescent="0.2">
      <c r="A59" s="37"/>
      <c r="B59" s="56"/>
      <c r="C59" s="10"/>
      <c r="D59" s="14"/>
      <c r="E59" s="17"/>
      <c r="F59" s="16"/>
      <c r="G59" s="10"/>
      <c r="H59" s="14"/>
      <c r="I59" s="15"/>
      <c r="J59" s="16"/>
      <c r="K59" s="11"/>
      <c r="L59" s="14"/>
      <c r="M59" s="17"/>
      <c r="N59" s="16"/>
      <c r="O59" s="11"/>
      <c r="P59" s="14"/>
      <c r="Q59" s="15"/>
      <c r="R59" s="16"/>
      <c r="S59" s="11"/>
      <c r="T59" s="14"/>
      <c r="U59" s="14"/>
      <c r="V59" s="16"/>
      <c r="W59" s="10"/>
      <c r="X59" s="14"/>
      <c r="Y59" s="14"/>
      <c r="Z59" s="16"/>
      <c r="AA59" s="126"/>
      <c r="AB59" s="127"/>
      <c r="AC59" s="127"/>
      <c r="AD59" s="128"/>
      <c r="AE59" s="10"/>
      <c r="AF59" s="14"/>
      <c r="AG59" s="14"/>
      <c r="AH59" s="16"/>
      <c r="AI59" s="10"/>
      <c r="AJ59" s="14"/>
      <c r="AK59" s="14"/>
      <c r="AL59" s="16"/>
      <c r="AM59" s="10"/>
      <c r="AN59" s="17"/>
      <c r="AO59" s="14"/>
      <c r="AP59" s="16"/>
      <c r="AQ59" s="22"/>
      <c r="AR59" s="24"/>
      <c r="AS59" s="23"/>
      <c r="AT59" s="25"/>
      <c r="AU59" s="11"/>
      <c r="AV59" s="17"/>
      <c r="AW59" s="15"/>
      <c r="AX59" s="16"/>
      <c r="AY59" s="1"/>
      <c r="AZ59" s="95"/>
      <c r="BA59" s="1"/>
      <c r="BB59" s="1"/>
      <c r="BC59" s="16"/>
      <c r="BD59" s="1"/>
      <c r="BE59" s="42"/>
    </row>
    <row r="60" spans="1:57" s="43" customFormat="1" x14ac:dyDescent="0.2">
      <c r="A60" s="37">
        <v>17</v>
      </c>
      <c r="B60" s="55" t="s">
        <v>40</v>
      </c>
      <c r="C60" s="11">
        <v>64.099999999999994</v>
      </c>
      <c r="D60" s="14"/>
      <c r="E60" s="18">
        <v>64.099999999999994</v>
      </c>
      <c r="F60" s="16"/>
      <c r="G60" s="11">
        <v>12.1</v>
      </c>
      <c r="H60" s="14"/>
      <c r="I60" s="15">
        <v>12.1</v>
      </c>
      <c r="J60" s="16"/>
      <c r="K60" s="11">
        <v>11.9</v>
      </c>
      <c r="L60" s="14"/>
      <c r="M60" s="18">
        <v>11.9</v>
      </c>
      <c r="N60" s="16"/>
      <c r="O60" s="11">
        <v>2.1800000000000002</v>
      </c>
      <c r="P60" s="14"/>
      <c r="Q60" s="15">
        <v>2.1800000000000002</v>
      </c>
      <c r="R60" s="16"/>
      <c r="S60" s="11">
        <v>7.42</v>
      </c>
      <c r="T60" s="14"/>
      <c r="U60" s="15">
        <v>7.42</v>
      </c>
      <c r="V60" s="16"/>
      <c r="W60" s="11">
        <v>93.4</v>
      </c>
      <c r="X60" s="14"/>
      <c r="Y60" s="15">
        <v>93.4</v>
      </c>
      <c r="Z60" s="16"/>
      <c r="AA60" s="126"/>
      <c r="AB60" s="127"/>
      <c r="AC60" s="127"/>
      <c r="AD60" s="128"/>
      <c r="AE60" s="10"/>
      <c r="AF60" s="14"/>
      <c r="AG60" s="14"/>
      <c r="AH60" s="16"/>
      <c r="AI60" s="10"/>
      <c r="AJ60" s="14"/>
      <c r="AK60" s="14"/>
      <c r="AL60" s="16"/>
      <c r="AM60" s="10"/>
      <c r="AN60" s="17"/>
      <c r="AO60" s="14"/>
      <c r="AP60" s="16"/>
      <c r="AQ60" s="26">
        <v>93.4</v>
      </c>
      <c r="AR60" s="24"/>
      <c r="AS60" s="27">
        <v>93.4</v>
      </c>
      <c r="AT60" s="25"/>
      <c r="AU60" s="11">
        <v>3.55</v>
      </c>
      <c r="AV60" s="17"/>
      <c r="AW60" s="15">
        <v>3.55</v>
      </c>
      <c r="AX60" s="16"/>
      <c r="AY60" s="1"/>
      <c r="AZ60" s="95"/>
      <c r="BA60" s="1"/>
      <c r="BB60" s="1"/>
      <c r="BC60" s="16"/>
      <c r="BD60" s="1"/>
      <c r="BE60" s="42"/>
    </row>
    <row r="61" spans="1:57" s="43" customFormat="1" x14ac:dyDescent="0.2">
      <c r="A61" s="37"/>
      <c r="B61" s="55" t="s">
        <v>25</v>
      </c>
      <c r="C61" s="11">
        <v>83.8</v>
      </c>
      <c r="D61" s="14"/>
      <c r="E61" s="18">
        <v>83.6</v>
      </c>
      <c r="F61" s="16"/>
      <c r="G61" s="11">
        <v>52.5</v>
      </c>
      <c r="H61" s="14"/>
      <c r="I61" s="15">
        <v>26.7</v>
      </c>
      <c r="J61" s="16"/>
      <c r="K61" s="11">
        <v>97</v>
      </c>
      <c r="L61" s="14"/>
      <c r="M61" s="18">
        <v>99.8</v>
      </c>
      <c r="N61" s="16"/>
      <c r="O61" s="11">
        <v>85.1</v>
      </c>
      <c r="P61" s="14"/>
      <c r="Q61" s="15">
        <v>90</v>
      </c>
      <c r="R61" s="16"/>
      <c r="S61" s="11">
        <v>98.7</v>
      </c>
      <c r="T61" s="14"/>
      <c r="U61" s="15">
        <v>98.7</v>
      </c>
      <c r="V61" s="16"/>
      <c r="W61" s="11">
        <v>93.4</v>
      </c>
      <c r="X61" s="14"/>
      <c r="Y61" s="15">
        <v>97.5</v>
      </c>
      <c r="Z61" s="16"/>
      <c r="AA61" s="126"/>
      <c r="AB61" s="127"/>
      <c r="AC61" s="127"/>
      <c r="AD61" s="128"/>
      <c r="AE61" s="10"/>
      <c r="AF61" s="14"/>
      <c r="AG61" s="14"/>
      <c r="AH61" s="16"/>
      <c r="AI61" s="10"/>
      <c r="AJ61" s="14"/>
      <c r="AK61" s="14"/>
      <c r="AL61" s="16"/>
      <c r="AM61" s="10"/>
      <c r="AN61" s="17"/>
      <c r="AO61" s="14"/>
      <c r="AP61" s="16"/>
      <c r="AQ61" s="26">
        <v>70.8</v>
      </c>
      <c r="AR61" s="24"/>
      <c r="AS61" s="27">
        <v>49.8</v>
      </c>
      <c r="AT61" s="25"/>
      <c r="AU61" s="11">
        <v>77.7</v>
      </c>
      <c r="AV61" s="17"/>
      <c r="AW61" s="15">
        <v>67.900000000000006</v>
      </c>
      <c r="AX61" s="16"/>
      <c r="AY61" s="1"/>
      <c r="AZ61" s="98">
        <v>29.34</v>
      </c>
      <c r="BA61" s="42">
        <v>-3.21</v>
      </c>
      <c r="BB61" s="42">
        <v>32.64</v>
      </c>
      <c r="BC61" s="99">
        <v>19.64</v>
      </c>
      <c r="BD61" s="1"/>
      <c r="BE61" s="42"/>
    </row>
    <row r="62" spans="1:57" s="43" customFormat="1" x14ac:dyDescent="0.2">
      <c r="A62" s="37"/>
      <c r="B62" s="56" t="s">
        <v>14</v>
      </c>
      <c r="C62" s="11">
        <v>75.3</v>
      </c>
      <c r="D62" s="14"/>
      <c r="E62" s="18">
        <v>75.400000000000006</v>
      </c>
      <c r="F62" s="16"/>
      <c r="G62" s="11">
        <v>53.7</v>
      </c>
      <c r="H62" s="14"/>
      <c r="I62" s="15">
        <v>23.9</v>
      </c>
      <c r="J62" s="16"/>
      <c r="K62" s="11">
        <v>87.4</v>
      </c>
      <c r="L62" s="14"/>
      <c r="M62" s="18">
        <v>98.9</v>
      </c>
      <c r="N62" s="16"/>
      <c r="O62" s="11">
        <v>7.07</v>
      </c>
      <c r="P62" s="14"/>
      <c r="Q62" s="15">
        <v>10.1</v>
      </c>
      <c r="R62" s="16"/>
      <c r="S62" s="11">
        <v>92.1</v>
      </c>
      <c r="T62" s="14"/>
      <c r="U62" s="15">
        <v>92.1</v>
      </c>
      <c r="V62" s="16"/>
      <c r="W62" s="11">
        <v>93.4</v>
      </c>
      <c r="X62" s="14"/>
      <c r="Y62" s="15">
        <v>93</v>
      </c>
      <c r="Z62" s="16"/>
      <c r="AA62" s="126"/>
      <c r="AB62" s="127"/>
      <c r="AC62" s="127"/>
      <c r="AD62" s="128"/>
      <c r="AE62" s="10"/>
      <c r="AF62" s="14"/>
      <c r="AG62" s="14"/>
      <c r="AH62" s="16"/>
      <c r="AI62" s="10"/>
      <c r="AJ62" s="14"/>
      <c r="AK62" s="14"/>
      <c r="AL62" s="16"/>
      <c r="AM62" s="10"/>
      <c r="AN62" s="17"/>
      <c r="AO62" s="14"/>
      <c r="AP62" s="16"/>
      <c r="AQ62" s="26">
        <v>97.5</v>
      </c>
      <c r="AR62" s="24"/>
      <c r="AS62" s="27">
        <v>96.7</v>
      </c>
      <c r="AT62" s="25"/>
      <c r="AU62" s="11">
        <v>73.3</v>
      </c>
      <c r="AV62" s="17"/>
      <c r="AW62" s="15">
        <v>30.5</v>
      </c>
      <c r="AX62" s="16"/>
      <c r="AY62" s="1"/>
      <c r="AZ62" s="98">
        <v>38.6</v>
      </c>
      <c r="BA62" s="42">
        <v>-0.4</v>
      </c>
      <c r="BB62" s="42">
        <v>29.3</v>
      </c>
      <c r="BC62" s="99">
        <v>12.1</v>
      </c>
      <c r="BD62" s="1"/>
      <c r="BE62" s="42"/>
    </row>
    <row r="63" spans="1:57" s="43" customFormat="1" x14ac:dyDescent="0.2">
      <c r="A63" s="37"/>
      <c r="B63" s="56" t="s">
        <v>3</v>
      </c>
      <c r="C63" s="11">
        <v>76.099999999999994</v>
      </c>
      <c r="D63" s="14"/>
      <c r="E63" s="18">
        <v>65.3</v>
      </c>
      <c r="F63" s="16"/>
      <c r="G63" s="11">
        <v>46.5</v>
      </c>
      <c r="H63" s="14"/>
      <c r="I63" s="15">
        <v>22.2</v>
      </c>
      <c r="J63" s="16"/>
      <c r="K63" s="11">
        <v>86.7</v>
      </c>
      <c r="L63" s="14"/>
      <c r="M63" s="18">
        <v>98.5</v>
      </c>
      <c r="N63" s="16"/>
      <c r="O63" s="11">
        <v>7.73</v>
      </c>
      <c r="P63" s="14"/>
      <c r="Q63" s="15">
        <v>15.9</v>
      </c>
      <c r="R63" s="16"/>
      <c r="S63" s="11">
        <v>95.7</v>
      </c>
      <c r="T63" s="14"/>
      <c r="U63" s="15">
        <v>95.7</v>
      </c>
      <c r="V63" s="16"/>
      <c r="W63" s="11">
        <v>93.1</v>
      </c>
      <c r="X63" s="14"/>
      <c r="Y63" s="15">
        <v>93.2</v>
      </c>
      <c r="Z63" s="16"/>
      <c r="AA63" s="126"/>
      <c r="AB63" s="127"/>
      <c r="AC63" s="127"/>
      <c r="AD63" s="128"/>
      <c r="AE63" s="10"/>
      <c r="AF63" s="14"/>
      <c r="AG63" s="14"/>
      <c r="AH63" s="16"/>
      <c r="AI63" s="10"/>
      <c r="AJ63" s="14"/>
      <c r="AK63" s="14"/>
      <c r="AL63" s="16"/>
      <c r="AM63" s="10"/>
      <c r="AN63" s="17"/>
      <c r="AO63" s="14"/>
      <c r="AP63" s="16"/>
      <c r="AQ63" s="26">
        <v>92.9</v>
      </c>
      <c r="AR63" s="24"/>
      <c r="AS63" s="27">
        <v>94.8</v>
      </c>
      <c r="AT63" s="25"/>
      <c r="AU63" s="11">
        <v>70.900000000000006</v>
      </c>
      <c r="AV63" s="17"/>
      <c r="AW63" s="15">
        <v>87.1</v>
      </c>
      <c r="AX63" s="16"/>
      <c r="AY63" s="1"/>
      <c r="AZ63" s="98">
        <v>31.9</v>
      </c>
      <c r="BA63" s="42">
        <v>0.31</v>
      </c>
      <c r="BB63" s="42">
        <v>32.1</v>
      </c>
      <c r="BC63" s="99">
        <v>9.4</v>
      </c>
      <c r="BD63" s="1"/>
      <c r="BE63" s="42"/>
    </row>
    <row r="64" spans="1:57" s="43" customFormat="1" x14ac:dyDescent="0.2">
      <c r="A64" s="37"/>
      <c r="B64" s="56" t="s">
        <v>26</v>
      </c>
      <c r="C64" s="11">
        <v>84.6</v>
      </c>
      <c r="D64" s="14"/>
      <c r="E64" s="18">
        <v>73</v>
      </c>
      <c r="F64" s="16"/>
      <c r="G64" s="11">
        <v>54.3</v>
      </c>
      <c r="H64" s="14"/>
      <c r="I64" s="15">
        <v>20.7</v>
      </c>
      <c r="J64" s="16"/>
      <c r="K64" s="11">
        <v>92.8</v>
      </c>
      <c r="L64" s="14"/>
      <c r="M64" s="18">
        <v>99.2</v>
      </c>
      <c r="N64" s="16"/>
      <c r="O64" s="11">
        <v>46</v>
      </c>
      <c r="P64" s="14"/>
      <c r="Q64" s="15">
        <v>47.5</v>
      </c>
      <c r="R64" s="16"/>
      <c r="S64" s="11">
        <v>99.2</v>
      </c>
      <c r="T64" s="14"/>
      <c r="U64" s="15">
        <v>99.2</v>
      </c>
      <c r="V64" s="16"/>
      <c r="W64" s="11">
        <v>97</v>
      </c>
      <c r="X64" s="14"/>
      <c r="Y64" s="15">
        <v>95.6</v>
      </c>
      <c r="Z64" s="16"/>
      <c r="AA64" s="126"/>
      <c r="AB64" s="127"/>
      <c r="AC64" s="127"/>
      <c r="AD64" s="128"/>
      <c r="AE64" s="10"/>
      <c r="AF64" s="14"/>
      <c r="AG64" s="14"/>
      <c r="AH64" s="16"/>
      <c r="AI64" s="10"/>
      <c r="AJ64" s="14"/>
      <c r="AK64" s="14"/>
      <c r="AL64" s="16"/>
      <c r="AM64" s="10"/>
      <c r="AN64" s="17"/>
      <c r="AO64" s="14"/>
      <c r="AP64" s="16"/>
      <c r="AQ64" s="26">
        <v>84.1</v>
      </c>
      <c r="AR64" s="24"/>
      <c r="AS64" s="27">
        <v>78.099999999999994</v>
      </c>
      <c r="AT64" s="25"/>
      <c r="AU64" s="11">
        <v>72.099999999999994</v>
      </c>
      <c r="AV64" s="17"/>
      <c r="AW64" s="15">
        <v>31.8</v>
      </c>
      <c r="AX64" s="16"/>
      <c r="AY64" s="1"/>
      <c r="AZ64" s="98">
        <v>38.590000000000003</v>
      </c>
      <c r="BA64" s="42">
        <v>0.12</v>
      </c>
      <c r="BB64" s="42">
        <v>40.39</v>
      </c>
      <c r="BC64" s="99">
        <v>14.39</v>
      </c>
      <c r="BD64" s="1"/>
      <c r="BE64" s="42"/>
    </row>
    <row r="65" spans="1:57" s="43" customFormat="1" x14ac:dyDescent="0.2">
      <c r="A65" s="37"/>
      <c r="B65" s="56" t="s">
        <v>27</v>
      </c>
      <c r="C65" s="11">
        <v>88</v>
      </c>
      <c r="D65" s="14"/>
      <c r="E65" s="18">
        <v>85.3</v>
      </c>
      <c r="F65" s="16"/>
      <c r="G65" s="11">
        <v>56.7</v>
      </c>
      <c r="H65" s="14"/>
      <c r="I65" s="15">
        <v>19.399999999999999</v>
      </c>
      <c r="J65" s="16"/>
      <c r="K65" s="11">
        <v>96.4</v>
      </c>
      <c r="L65" s="14"/>
      <c r="M65" s="18">
        <v>99.5</v>
      </c>
      <c r="N65" s="16"/>
      <c r="O65" s="11">
        <v>77.599999999999994</v>
      </c>
      <c r="P65" s="14"/>
      <c r="Q65" s="15">
        <v>77.400000000000006</v>
      </c>
      <c r="R65" s="16"/>
      <c r="S65" s="11">
        <v>97.9</v>
      </c>
      <c r="T65" s="14"/>
      <c r="U65" s="15">
        <v>97.9</v>
      </c>
      <c r="V65" s="16"/>
      <c r="W65" s="11">
        <v>96.3</v>
      </c>
      <c r="X65" s="14"/>
      <c r="Y65" s="15">
        <v>96.7</v>
      </c>
      <c r="Z65" s="16"/>
      <c r="AA65" s="126"/>
      <c r="AB65" s="127"/>
      <c r="AC65" s="127"/>
      <c r="AD65" s="128"/>
      <c r="AE65" s="10"/>
      <c r="AF65" s="14"/>
      <c r="AG65" s="14"/>
      <c r="AH65" s="16"/>
      <c r="AI65" s="10"/>
      <c r="AJ65" s="14"/>
      <c r="AK65" s="14"/>
      <c r="AL65" s="16"/>
      <c r="AM65" s="10"/>
      <c r="AN65" s="17"/>
      <c r="AO65" s="14"/>
      <c r="AP65" s="16"/>
      <c r="AQ65" s="26">
        <v>76.400000000000006</v>
      </c>
      <c r="AR65" s="24"/>
      <c r="AS65" s="27">
        <v>66.400000000000006</v>
      </c>
      <c r="AT65" s="25"/>
      <c r="AU65" s="11">
        <v>78.900000000000006</v>
      </c>
      <c r="AV65" s="17"/>
      <c r="AW65" s="15">
        <v>35</v>
      </c>
      <c r="AX65" s="16"/>
      <c r="AY65" s="1"/>
      <c r="AZ65" s="98">
        <v>51.63</v>
      </c>
      <c r="BA65" s="42">
        <v>0.69</v>
      </c>
      <c r="BB65" s="42">
        <v>53.63</v>
      </c>
      <c r="BC65" s="99">
        <v>24.43</v>
      </c>
      <c r="BD65" s="1"/>
      <c r="BE65" s="42"/>
    </row>
    <row r="66" spans="1:57" s="43" customFormat="1" x14ac:dyDescent="0.2">
      <c r="A66" s="37"/>
      <c r="B66" s="56" t="s">
        <v>28</v>
      </c>
      <c r="C66" s="11">
        <v>87</v>
      </c>
      <c r="D66" s="14"/>
      <c r="E66" s="18">
        <v>89.3</v>
      </c>
      <c r="F66" s="16"/>
      <c r="G66" s="11">
        <v>58</v>
      </c>
      <c r="H66" s="14"/>
      <c r="I66" s="15">
        <v>24.9</v>
      </c>
      <c r="J66" s="16"/>
      <c r="K66" s="11">
        <v>98.6</v>
      </c>
      <c r="L66" s="14"/>
      <c r="M66" s="18">
        <v>99.7</v>
      </c>
      <c r="N66" s="16"/>
      <c r="O66" s="11">
        <v>75.5</v>
      </c>
      <c r="P66" s="14"/>
      <c r="Q66" s="15">
        <v>67.2</v>
      </c>
      <c r="R66" s="16"/>
      <c r="S66" s="11">
        <v>99.8</v>
      </c>
      <c r="T66" s="14"/>
      <c r="U66" s="15">
        <v>99.8</v>
      </c>
      <c r="V66" s="16"/>
      <c r="W66" s="11">
        <v>98.2</v>
      </c>
      <c r="X66" s="14"/>
      <c r="Y66" s="15">
        <v>98</v>
      </c>
      <c r="Z66" s="16"/>
      <c r="AA66" s="126"/>
      <c r="AB66" s="127"/>
      <c r="AC66" s="127"/>
      <c r="AD66" s="128"/>
      <c r="AE66" s="10"/>
      <c r="AF66" s="14"/>
      <c r="AG66" s="14"/>
      <c r="AH66" s="16"/>
      <c r="AI66" s="10"/>
      <c r="AJ66" s="14"/>
      <c r="AK66" s="14"/>
      <c r="AL66" s="16"/>
      <c r="AM66" s="10"/>
      <c r="AN66" s="17"/>
      <c r="AO66" s="14"/>
      <c r="AP66" s="16"/>
      <c r="AQ66" s="26">
        <v>98.6</v>
      </c>
      <c r="AR66" s="24"/>
      <c r="AS66" s="27">
        <v>71.599999999999994</v>
      </c>
      <c r="AT66" s="25"/>
      <c r="AU66" s="11">
        <v>75.8</v>
      </c>
      <c r="AV66" s="17"/>
      <c r="AW66" s="15">
        <v>33.1</v>
      </c>
      <c r="AX66" s="16"/>
      <c r="AY66" s="1"/>
      <c r="AZ66" s="98">
        <v>32.979999999999997</v>
      </c>
      <c r="BA66" s="42">
        <v>0.5</v>
      </c>
      <c r="BB66" s="42">
        <v>37.78</v>
      </c>
      <c r="BC66" s="99">
        <v>16.68</v>
      </c>
      <c r="BD66" s="1"/>
      <c r="BE66" s="42"/>
    </row>
    <row r="67" spans="1:57" s="43" customFormat="1" x14ac:dyDescent="0.2">
      <c r="A67" s="37"/>
      <c r="B67" s="56"/>
      <c r="C67" s="10"/>
      <c r="D67" s="14"/>
      <c r="E67" s="17"/>
      <c r="F67" s="16"/>
      <c r="G67" s="10"/>
      <c r="H67" s="14"/>
      <c r="I67" s="14"/>
      <c r="J67" s="16"/>
      <c r="K67" s="10"/>
      <c r="L67" s="14"/>
      <c r="M67" s="17"/>
      <c r="N67" s="16"/>
      <c r="O67" s="10"/>
      <c r="P67" s="14"/>
      <c r="Q67" s="14"/>
      <c r="R67" s="16"/>
      <c r="S67" s="10"/>
      <c r="T67" s="14"/>
      <c r="U67" s="14"/>
      <c r="V67" s="16"/>
      <c r="W67" s="10"/>
      <c r="X67" s="14"/>
      <c r="Y67" s="14"/>
      <c r="Z67" s="16"/>
      <c r="AA67" s="126"/>
      <c r="AB67" s="127"/>
      <c r="AC67" s="127"/>
      <c r="AD67" s="128"/>
      <c r="AE67" s="10"/>
      <c r="AF67" s="14"/>
      <c r="AG67" s="14"/>
      <c r="AH67" s="16"/>
      <c r="AI67" s="10"/>
      <c r="AJ67" s="14"/>
      <c r="AK67" s="14"/>
      <c r="AL67" s="16"/>
      <c r="AM67" s="10"/>
      <c r="AN67" s="17"/>
      <c r="AO67" s="14"/>
      <c r="AP67" s="16"/>
      <c r="AQ67" s="22"/>
      <c r="AR67" s="24"/>
      <c r="AS67" s="23"/>
      <c r="AT67" s="25"/>
      <c r="AU67" s="10"/>
      <c r="AV67" s="17"/>
      <c r="AW67" s="14"/>
      <c r="AX67" s="16"/>
      <c r="AY67" s="1"/>
      <c r="AZ67" s="95"/>
      <c r="BA67" s="1"/>
      <c r="BB67" s="1"/>
      <c r="BC67" s="16"/>
      <c r="BD67" s="1"/>
      <c r="BE67" s="42"/>
    </row>
    <row r="68" spans="1:57" s="1" customFormat="1" x14ac:dyDescent="0.2">
      <c r="A68" s="37">
        <v>18</v>
      </c>
      <c r="B68" s="56" t="s">
        <v>43</v>
      </c>
      <c r="C68" s="10"/>
      <c r="D68" s="14"/>
      <c r="E68" s="17"/>
      <c r="F68" s="16"/>
      <c r="G68" s="10"/>
      <c r="H68" s="14"/>
      <c r="I68" s="14"/>
      <c r="J68" s="16"/>
      <c r="K68" s="10"/>
      <c r="L68" s="14"/>
      <c r="M68" s="17"/>
      <c r="N68" s="16"/>
      <c r="O68" s="10"/>
      <c r="P68" s="14"/>
      <c r="Q68" s="14"/>
      <c r="R68" s="16"/>
      <c r="S68" s="10"/>
      <c r="T68" s="14"/>
      <c r="U68" s="14"/>
      <c r="V68" s="16"/>
      <c r="W68" s="10"/>
      <c r="X68" s="14"/>
      <c r="Y68" s="14"/>
      <c r="Z68" s="16"/>
      <c r="AA68" s="129">
        <v>69.8</v>
      </c>
      <c r="AB68" s="127"/>
      <c r="AC68" s="130">
        <v>69.8</v>
      </c>
      <c r="AD68" s="128"/>
      <c r="AE68" s="11">
        <v>23</v>
      </c>
      <c r="AF68" s="14"/>
      <c r="AG68" s="15">
        <v>23</v>
      </c>
      <c r="AH68" s="16"/>
      <c r="AI68" s="11">
        <v>2.4500000000000002</v>
      </c>
      <c r="AJ68" s="14"/>
      <c r="AK68" s="15">
        <v>2.4500000000000002</v>
      </c>
      <c r="AL68" s="16"/>
      <c r="AM68" s="10"/>
      <c r="AN68" s="17"/>
      <c r="AO68" s="14"/>
      <c r="AP68" s="16"/>
      <c r="AQ68" s="22"/>
      <c r="AR68" s="24"/>
      <c r="AS68" s="23"/>
      <c r="AT68" s="25"/>
      <c r="AU68" s="10"/>
      <c r="AV68" s="17"/>
      <c r="AW68" s="14"/>
      <c r="AX68" s="16"/>
      <c r="AZ68" s="95"/>
      <c r="BC68" s="16"/>
      <c r="BE68" s="42"/>
    </row>
    <row r="69" spans="1:57" s="1" customFormat="1" x14ac:dyDescent="0.2">
      <c r="A69" s="37"/>
      <c r="B69" s="56" t="s">
        <v>42</v>
      </c>
      <c r="C69" s="10"/>
      <c r="D69" s="14"/>
      <c r="E69" s="17"/>
      <c r="F69" s="16"/>
      <c r="G69" s="10"/>
      <c r="H69" s="14"/>
      <c r="I69" s="14"/>
      <c r="J69" s="16"/>
      <c r="K69" s="10"/>
      <c r="L69" s="14"/>
      <c r="M69" s="17"/>
      <c r="N69" s="16"/>
      <c r="O69" s="10"/>
      <c r="P69" s="14"/>
      <c r="Q69" s="14"/>
      <c r="R69" s="16"/>
      <c r="S69" s="10"/>
      <c r="T69" s="14"/>
      <c r="U69" s="14"/>
      <c r="V69" s="16"/>
      <c r="W69" s="10"/>
      <c r="X69" s="14"/>
      <c r="Y69" s="14"/>
      <c r="Z69" s="16"/>
      <c r="AA69" s="129">
        <v>58.4</v>
      </c>
      <c r="AB69" s="127"/>
      <c r="AC69" s="130">
        <v>1.41</v>
      </c>
      <c r="AD69" s="128"/>
      <c r="AE69" s="11">
        <v>93.3</v>
      </c>
      <c r="AF69" s="14"/>
      <c r="AG69" s="15">
        <v>100</v>
      </c>
      <c r="AH69" s="16"/>
      <c r="AI69" s="11">
        <v>74.8</v>
      </c>
      <c r="AJ69" s="14"/>
      <c r="AK69" s="15">
        <v>97.5</v>
      </c>
      <c r="AL69" s="16"/>
      <c r="AM69" s="10">
        <v>14.9</v>
      </c>
      <c r="AN69" s="17"/>
      <c r="AO69" s="14"/>
      <c r="AP69" s="16"/>
      <c r="AQ69" s="22"/>
      <c r="AR69" s="24"/>
      <c r="AS69" s="23"/>
      <c r="AT69" s="25"/>
      <c r="AU69" s="10"/>
      <c r="AV69" s="17"/>
      <c r="AW69" s="14"/>
      <c r="AX69" s="16"/>
      <c r="AZ69" s="95"/>
      <c r="BC69" s="16"/>
      <c r="BE69" s="42"/>
    </row>
    <row r="70" spans="1:57" s="1" customFormat="1" x14ac:dyDescent="0.2">
      <c r="A70" s="37"/>
      <c r="B70" s="56" t="s">
        <v>2</v>
      </c>
      <c r="C70" s="10"/>
      <c r="D70" s="14"/>
      <c r="E70" s="17"/>
      <c r="F70" s="16"/>
      <c r="G70" s="10"/>
      <c r="H70" s="14"/>
      <c r="I70" s="14"/>
      <c r="J70" s="16"/>
      <c r="K70" s="10"/>
      <c r="L70" s="14"/>
      <c r="M70" s="17"/>
      <c r="N70" s="16"/>
      <c r="O70" s="10"/>
      <c r="P70" s="14"/>
      <c r="Q70" s="14"/>
      <c r="R70" s="16"/>
      <c r="S70" s="10"/>
      <c r="T70" s="14"/>
      <c r="U70" s="14"/>
      <c r="V70" s="16"/>
      <c r="W70" s="10"/>
      <c r="X70" s="14"/>
      <c r="Y70" s="14"/>
      <c r="Z70" s="16"/>
      <c r="AA70" s="129">
        <v>41.8</v>
      </c>
      <c r="AB70" s="127"/>
      <c r="AC70" s="130">
        <v>27.5</v>
      </c>
      <c r="AD70" s="128"/>
      <c r="AE70" s="11">
        <v>97.3</v>
      </c>
      <c r="AF70" s="14"/>
      <c r="AG70" s="15">
        <v>99.4</v>
      </c>
      <c r="AH70" s="16"/>
      <c r="AI70" s="11">
        <v>88.5</v>
      </c>
      <c r="AJ70" s="14"/>
      <c r="AK70" s="15">
        <v>86</v>
      </c>
      <c r="AL70" s="16"/>
      <c r="AM70" s="10">
        <v>49.8</v>
      </c>
      <c r="AN70" s="17"/>
      <c r="AO70" s="14"/>
      <c r="AP70" s="16"/>
      <c r="AQ70" s="22"/>
      <c r="AR70" s="24"/>
      <c r="AS70" s="23"/>
      <c r="AT70" s="25"/>
      <c r="AU70" s="10"/>
      <c r="AV70" s="17"/>
      <c r="AW70" s="14"/>
      <c r="AX70" s="16"/>
      <c r="AZ70" s="95"/>
      <c r="BC70" s="16"/>
      <c r="BE70" s="42"/>
    </row>
    <row r="71" spans="1:57" s="1" customFormat="1" x14ac:dyDescent="0.2">
      <c r="A71" s="37"/>
      <c r="B71" s="56" t="s">
        <v>3</v>
      </c>
      <c r="C71" s="10"/>
      <c r="D71" s="14"/>
      <c r="E71" s="17"/>
      <c r="F71" s="16"/>
      <c r="G71" s="10"/>
      <c r="H71" s="14"/>
      <c r="I71" s="14"/>
      <c r="J71" s="16"/>
      <c r="K71" s="10"/>
      <c r="L71" s="14"/>
      <c r="M71" s="17"/>
      <c r="N71" s="16"/>
      <c r="O71" s="10"/>
      <c r="P71" s="14"/>
      <c r="Q71" s="14"/>
      <c r="R71" s="16"/>
      <c r="S71" s="10"/>
      <c r="T71" s="14"/>
      <c r="U71" s="14"/>
      <c r="V71" s="16"/>
      <c r="W71" s="10"/>
      <c r="X71" s="14"/>
      <c r="Y71" s="14"/>
      <c r="Z71" s="16"/>
      <c r="AA71" s="129">
        <v>35.1</v>
      </c>
      <c r="AB71" s="127"/>
      <c r="AC71" s="130">
        <v>28.2</v>
      </c>
      <c r="AD71" s="128"/>
      <c r="AE71" s="11">
        <v>95</v>
      </c>
      <c r="AF71" s="14"/>
      <c r="AG71" s="15">
        <v>99.1</v>
      </c>
      <c r="AH71" s="16"/>
      <c r="AI71" s="11">
        <v>89.6</v>
      </c>
      <c r="AJ71" s="14"/>
      <c r="AK71" s="15">
        <v>95.7</v>
      </c>
      <c r="AL71" s="16"/>
      <c r="AM71" s="10">
        <v>31.5</v>
      </c>
      <c r="AN71" s="17"/>
      <c r="AO71" s="14"/>
      <c r="AP71" s="16"/>
      <c r="AQ71" s="22"/>
      <c r="AR71" s="24"/>
      <c r="AS71" s="23"/>
      <c r="AT71" s="25"/>
      <c r="AU71" s="10"/>
      <c r="AV71" s="17"/>
      <c r="AW71" s="14"/>
      <c r="AX71" s="16"/>
      <c r="AZ71" s="95"/>
      <c r="BC71" s="16"/>
    </row>
    <row r="72" spans="1:57" s="1" customFormat="1" x14ac:dyDescent="0.2">
      <c r="A72" s="37"/>
      <c r="B72" s="56"/>
      <c r="C72" s="10"/>
      <c r="D72" s="14"/>
      <c r="E72" s="17"/>
      <c r="F72" s="16"/>
      <c r="G72" s="10"/>
      <c r="H72" s="14"/>
      <c r="I72" s="14"/>
      <c r="J72" s="16"/>
      <c r="K72" s="10"/>
      <c r="L72" s="14"/>
      <c r="M72" s="17"/>
      <c r="N72" s="16"/>
      <c r="O72" s="10"/>
      <c r="P72" s="14"/>
      <c r="Q72" s="14"/>
      <c r="R72" s="16"/>
      <c r="S72" s="10"/>
      <c r="T72" s="14"/>
      <c r="U72" s="14"/>
      <c r="V72" s="16"/>
      <c r="W72" s="10"/>
      <c r="X72" s="14"/>
      <c r="Y72" s="14"/>
      <c r="Z72" s="16"/>
      <c r="AA72" s="126"/>
      <c r="AB72" s="127"/>
      <c r="AC72" s="127"/>
      <c r="AD72" s="128"/>
      <c r="AE72" s="10"/>
      <c r="AF72" s="14"/>
      <c r="AG72" s="14"/>
      <c r="AH72" s="16"/>
      <c r="AI72" s="10"/>
      <c r="AJ72" s="14"/>
      <c r="AK72" s="14"/>
      <c r="AL72" s="16"/>
      <c r="AM72" s="10"/>
      <c r="AN72" s="17"/>
      <c r="AO72" s="14"/>
      <c r="AP72" s="16"/>
      <c r="AQ72" s="22"/>
      <c r="AR72" s="24"/>
      <c r="AS72" s="23"/>
      <c r="AT72" s="25"/>
      <c r="AU72" s="10"/>
      <c r="AV72" s="17"/>
      <c r="AW72" s="14"/>
      <c r="AX72" s="16"/>
      <c r="AZ72" s="95"/>
      <c r="BC72" s="16"/>
    </row>
    <row r="73" spans="1:57" s="1" customFormat="1" x14ac:dyDescent="0.2">
      <c r="A73" s="37">
        <v>19</v>
      </c>
      <c r="B73" s="56" t="s">
        <v>43</v>
      </c>
      <c r="C73" s="10"/>
      <c r="D73" s="14"/>
      <c r="E73" s="17"/>
      <c r="F73" s="16"/>
      <c r="G73" s="10"/>
      <c r="H73" s="14"/>
      <c r="I73" s="14"/>
      <c r="J73" s="16"/>
      <c r="K73" s="10"/>
      <c r="L73" s="14"/>
      <c r="M73" s="17"/>
      <c r="N73" s="16"/>
      <c r="O73" s="10"/>
      <c r="P73" s="14"/>
      <c r="Q73" s="14"/>
      <c r="R73" s="16"/>
      <c r="S73" s="10"/>
      <c r="T73" s="14"/>
      <c r="U73" s="14"/>
      <c r="V73" s="16"/>
      <c r="W73" s="10"/>
      <c r="X73" s="14"/>
      <c r="Y73" s="14"/>
      <c r="Z73" s="16"/>
      <c r="AA73" s="129">
        <v>48.7</v>
      </c>
      <c r="AB73" s="127"/>
      <c r="AC73" s="130">
        <v>48.7</v>
      </c>
      <c r="AD73" s="128"/>
      <c r="AE73" s="11">
        <v>22.1</v>
      </c>
      <c r="AF73" s="14"/>
      <c r="AG73" s="15">
        <v>22.1</v>
      </c>
      <c r="AH73" s="16"/>
      <c r="AI73" s="11">
        <v>2.81</v>
      </c>
      <c r="AJ73" s="14"/>
      <c r="AK73" s="15">
        <v>2.81</v>
      </c>
      <c r="AL73" s="16"/>
      <c r="AM73" s="10"/>
      <c r="AN73" s="17"/>
      <c r="AO73" s="14"/>
      <c r="AP73" s="16"/>
      <c r="AQ73" s="22"/>
      <c r="AR73" s="24"/>
      <c r="AS73" s="23"/>
      <c r="AT73" s="25"/>
      <c r="AU73" s="10"/>
      <c r="AV73" s="17"/>
      <c r="AW73" s="14"/>
      <c r="AX73" s="16"/>
      <c r="AZ73" s="95"/>
      <c r="BC73" s="16"/>
    </row>
    <row r="74" spans="1:57" s="1" customFormat="1" x14ac:dyDescent="0.2">
      <c r="A74" s="37"/>
      <c r="B74" s="56" t="s">
        <v>42</v>
      </c>
      <c r="C74" s="10"/>
      <c r="D74" s="14"/>
      <c r="E74" s="17"/>
      <c r="F74" s="16"/>
      <c r="G74" s="10"/>
      <c r="H74" s="14"/>
      <c r="I74" s="14"/>
      <c r="J74" s="16"/>
      <c r="K74" s="10"/>
      <c r="L74" s="14"/>
      <c r="M74" s="17"/>
      <c r="N74" s="16"/>
      <c r="O74" s="10"/>
      <c r="P74" s="14"/>
      <c r="Q74" s="14"/>
      <c r="R74" s="16"/>
      <c r="S74" s="10"/>
      <c r="T74" s="14"/>
      <c r="U74" s="14"/>
      <c r="V74" s="16"/>
      <c r="W74" s="10"/>
      <c r="X74" s="14"/>
      <c r="Y74" s="14"/>
      <c r="Z74" s="16"/>
      <c r="AA74" s="129">
        <v>29.8</v>
      </c>
      <c r="AB74" s="127"/>
      <c r="AC74" s="130">
        <v>4.1399999999999997</v>
      </c>
      <c r="AD74" s="128"/>
      <c r="AE74" s="11">
        <v>98.1</v>
      </c>
      <c r="AF74" s="14"/>
      <c r="AG74" s="15">
        <v>100</v>
      </c>
      <c r="AH74" s="16"/>
      <c r="AI74" s="11">
        <v>81.2</v>
      </c>
      <c r="AJ74" s="14"/>
      <c r="AK74" s="15">
        <v>91.9</v>
      </c>
      <c r="AL74" s="16"/>
      <c r="AM74" s="10">
        <v>13</v>
      </c>
      <c r="AN74" s="17"/>
      <c r="AO74" s="14"/>
      <c r="AP74" s="16"/>
      <c r="AQ74" s="22"/>
      <c r="AR74" s="24"/>
      <c r="AS74" s="23"/>
      <c r="AT74" s="25"/>
      <c r="AU74" s="10"/>
      <c r="AV74" s="17"/>
      <c r="AW74" s="14"/>
      <c r="AX74" s="16"/>
      <c r="AZ74" s="95"/>
      <c r="BC74" s="16"/>
    </row>
    <row r="75" spans="1:57" s="1" customFormat="1" x14ac:dyDescent="0.2">
      <c r="A75" s="37"/>
      <c r="B75" s="56" t="s">
        <v>2</v>
      </c>
      <c r="C75" s="10"/>
      <c r="D75" s="14"/>
      <c r="E75" s="17"/>
      <c r="F75" s="16"/>
      <c r="G75" s="10"/>
      <c r="H75" s="14"/>
      <c r="I75" s="14"/>
      <c r="J75" s="16"/>
      <c r="K75" s="10"/>
      <c r="L75" s="14"/>
      <c r="M75" s="17"/>
      <c r="N75" s="16"/>
      <c r="O75" s="10"/>
      <c r="P75" s="14"/>
      <c r="Q75" s="14"/>
      <c r="R75" s="16"/>
      <c r="S75" s="10"/>
      <c r="T75" s="14"/>
      <c r="U75" s="14"/>
      <c r="V75" s="16"/>
      <c r="W75" s="10"/>
      <c r="X75" s="14"/>
      <c r="Y75" s="14"/>
      <c r="Z75" s="16"/>
      <c r="AA75" s="129">
        <v>29.1</v>
      </c>
      <c r="AB75" s="127"/>
      <c r="AC75" s="130">
        <v>16.600000000000001</v>
      </c>
      <c r="AD75" s="128"/>
      <c r="AE75" s="11">
        <v>79.099999999999994</v>
      </c>
      <c r="AF75" s="14"/>
      <c r="AG75" s="15">
        <v>99.3</v>
      </c>
      <c r="AH75" s="16"/>
      <c r="AI75" s="11">
        <v>79.400000000000006</v>
      </c>
      <c r="AJ75" s="14"/>
      <c r="AK75" s="15">
        <v>80.599999999999994</v>
      </c>
      <c r="AL75" s="16"/>
      <c r="AM75" s="10">
        <v>24.1</v>
      </c>
      <c r="AN75" s="17"/>
      <c r="AO75" s="14"/>
      <c r="AP75" s="16"/>
      <c r="AQ75" s="22"/>
      <c r="AR75" s="24"/>
      <c r="AS75" s="23"/>
      <c r="AT75" s="25"/>
      <c r="AU75" s="10"/>
      <c r="AV75" s="17"/>
      <c r="AW75" s="14"/>
      <c r="AX75" s="16"/>
      <c r="AZ75" s="95"/>
      <c r="BC75" s="16"/>
    </row>
    <row r="76" spans="1:57" s="1" customFormat="1" x14ac:dyDescent="0.2">
      <c r="A76" s="37"/>
      <c r="B76" s="56" t="s">
        <v>3</v>
      </c>
      <c r="C76" s="10"/>
      <c r="D76" s="14"/>
      <c r="E76" s="17"/>
      <c r="F76" s="16"/>
      <c r="G76" s="10"/>
      <c r="H76" s="14"/>
      <c r="I76" s="14"/>
      <c r="J76" s="16"/>
      <c r="K76" s="10"/>
      <c r="L76" s="14"/>
      <c r="M76" s="17"/>
      <c r="N76" s="16"/>
      <c r="O76" s="10"/>
      <c r="P76" s="14"/>
      <c r="Q76" s="14"/>
      <c r="R76" s="16"/>
      <c r="S76" s="10"/>
      <c r="T76" s="14"/>
      <c r="U76" s="14"/>
      <c r="V76" s="16"/>
      <c r="W76" s="10"/>
      <c r="X76" s="14"/>
      <c r="Y76" s="14"/>
      <c r="Z76" s="16"/>
      <c r="AA76" s="129">
        <v>17.899999999999999</v>
      </c>
      <c r="AB76" s="127"/>
      <c r="AC76" s="130">
        <v>17.5</v>
      </c>
      <c r="AD76" s="128"/>
      <c r="AE76" s="11">
        <v>84.8</v>
      </c>
      <c r="AF76" s="14"/>
      <c r="AG76" s="15">
        <v>98.3</v>
      </c>
      <c r="AH76" s="16"/>
      <c r="AI76" s="11">
        <v>74.099999999999994</v>
      </c>
      <c r="AJ76" s="14"/>
      <c r="AK76" s="15">
        <v>75.8</v>
      </c>
      <c r="AL76" s="16"/>
      <c r="AM76" s="10">
        <v>21.5</v>
      </c>
      <c r="AN76" s="17"/>
      <c r="AO76" s="14"/>
      <c r="AP76" s="16"/>
      <c r="AQ76" s="22"/>
      <c r="AR76" s="24"/>
      <c r="AS76" s="23"/>
      <c r="AT76" s="25"/>
      <c r="AU76" s="10"/>
      <c r="AV76" s="17"/>
      <c r="AW76" s="14"/>
      <c r="AX76" s="16"/>
      <c r="AZ76" s="95"/>
      <c r="BC76" s="16"/>
    </row>
    <row r="77" spans="1:57" s="1" customFormat="1" x14ac:dyDescent="0.2">
      <c r="A77" s="37"/>
      <c r="B77" s="56"/>
      <c r="C77" s="10"/>
      <c r="D77" s="14"/>
      <c r="E77" s="17"/>
      <c r="F77" s="16"/>
      <c r="G77" s="10"/>
      <c r="H77" s="14"/>
      <c r="I77" s="14"/>
      <c r="J77" s="16"/>
      <c r="K77" s="10"/>
      <c r="L77" s="14"/>
      <c r="M77" s="17"/>
      <c r="N77" s="16"/>
      <c r="O77" s="10"/>
      <c r="P77" s="14"/>
      <c r="Q77" s="14"/>
      <c r="R77" s="16"/>
      <c r="S77" s="10"/>
      <c r="T77" s="14"/>
      <c r="U77" s="14"/>
      <c r="V77" s="16"/>
      <c r="W77" s="10"/>
      <c r="X77" s="14"/>
      <c r="Y77" s="14"/>
      <c r="Z77" s="16"/>
      <c r="AA77" s="126"/>
      <c r="AB77" s="127"/>
      <c r="AC77" s="127"/>
      <c r="AD77" s="128"/>
      <c r="AE77" s="10"/>
      <c r="AF77" s="14"/>
      <c r="AG77" s="14"/>
      <c r="AH77" s="16"/>
      <c r="AI77" s="10"/>
      <c r="AJ77" s="14"/>
      <c r="AK77" s="14"/>
      <c r="AL77" s="16"/>
      <c r="AM77" s="10"/>
      <c r="AN77" s="17"/>
      <c r="AO77" s="14"/>
      <c r="AP77" s="16"/>
      <c r="AQ77" s="22"/>
      <c r="AR77" s="24"/>
      <c r="AS77" s="23"/>
      <c r="AT77" s="25"/>
      <c r="AU77" s="10"/>
      <c r="AV77" s="17"/>
      <c r="AW77" s="14"/>
      <c r="AX77" s="16"/>
      <c r="AZ77" s="95"/>
      <c r="BC77" s="16"/>
    </row>
    <row r="78" spans="1:57" s="1" customFormat="1" x14ac:dyDescent="0.2">
      <c r="A78" s="37">
        <v>20</v>
      </c>
      <c r="B78" s="56" t="s">
        <v>43</v>
      </c>
      <c r="C78" s="10"/>
      <c r="D78" s="14"/>
      <c r="E78" s="17"/>
      <c r="F78" s="16"/>
      <c r="G78" s="10"/>
      <c r="H78" s="14"/>
      <c r="I78" s="14"/>
      <c r="J78" s="16"/>
      <c r="K78" s="10"/>
      <c r="L78" s="14"/>
      <c r="M78" s="17"/>
      <c r="N78" s="16"/>
      <c r="O78" s="10"/>
      <c r="P78" s="14"/>
      <c r="Q78" s="14"/>
      <c r="R78" s="16"/>
      <c r="S78" s="10"/>
      <c r="T78" s="14"/>
      <c r="U78" s="14"/>
      <c r="V78" s="16"/>
      <c r="W78" s="10"/>
      <c r="X78" s="14"/>
      <c r="Y78" s="14"/>
      <c r="Z78" s="16"/>
      <c r="AA78" s="129">
        <v>38.1</v>
      </c>
      <c r="AB78" s="127"/>
      <c r="AC78" s="130">
        <v>38.1</v>
      </c>
      <c r="AD78" s="128"/>
      <c r="AE78" s="11">
        <v>21.1</v>
      </c>
      <c r="AF78" s="14"/>
      <c r="AG78" s="15">
        <v>21.1</v>
      </c>
      <c r="AH78" s="16"/>
      <c r="AI78" s="11">
        <v>2.2400000000000002</v>
      </c>
      <c r="AJ78" s="14"/>
      <c r="AK78" s="15">
        <v>2.2400000000000002</v>
      </c>
      <c r="AL78" s="16"/>
      <c r="AM78" s="11">
        <v>1.39</v>
      </c>
      <c r="AN78" s="17"/>
      <c r="AO78" s="15">
        <v>1.39</v>
      </c>
      <c r="AP78" s="16"/>
      <c r="AQ78" s="26">
        <v>86.9</v>
      </c>
      <c r="AR78" s="24"/>
      <c r="AS78" s="27">
        <v>86.9</v>
      </c>
      <c r="AT78" s="33"/>
      <c r="AU78" s="10"/>
      <c r="AV78" s="17"/>
      <c r="AW78" s="14"/>
      <c r="AX78" s="16"/>
      <c r="AZ78" s="95"/>
      <c r="BC78" s="16"/>
    </row>
    <row r="79" spans="1:57" s="1" customFormat="1" x14ac:dyDescent="0.2">
      <c r="A79" s="37"/>
      <c r="B79" s="56" t="s">
        <v>42</v>
      </c>
      <c r="C79" s="10"/>
      <c r="D79" s="14"/>
      <c r="E79" s="17"/>
      <c r="F79" s="16"/>
      <c r="G79" s="10"/>
      <c r="H79" s="14"/>
      <c r="I79" s="14"/>
      <c r="J79" s="16"/>
      <c r="K79" s="10"/>
      <c r="L79" s="14"/>
      <c r="M79" s="17"/>
      <c r="N79" s="16"/>
      <c r="O79" s="10"/>
      <c r="P79" s="14"/>
      <c r="Q79" s="14"/>
      <c r="R79" s="16"/>
      <c r="S79" s="10"/>
      <c r="T79" s="14"/>
      <c r="U79" s="14"/>
      <c r="V79" s="16"/>
      <c r="W79" s="10"/>
      <c r="X79" s="14"/>
      <c r="Y79" s="14"/>
      <c r="Z79" s="16"/>
      <c r="AA79" s="129">
        <v>37.6</v>
      </c>
      <c r="AB79" s="127"/>
      <c r="AC79" s="130">
        <v>9.3000000000000007</v>
      </c>
      <c r="AD79" s="128"/>
      <c r="AE79" s="11">
        <v>86.3</v>
      </c>
      <c r="AF79" s="14"/>
      <c r="AG79" s="15">
        <v>92.6</v>
      </c>
      <c r="AH79" s="16"/>
      <c r="AI79" s="11">
        <v>63.8</v>
      </c>
      <c r="AJ79" s="14"/>
      <c r="AK79" s="15">
        <v>79.3</v>
      </c>
      <c r="AL79" s="16"/>
      <c r="AM79" s="11">
        <v>16.8</v>
      </c>
      <c r="AN79" s="17"/>
      <c r="AO79" s="15">
        <v>55.9</v>
      </c>
      <c r="AP79" s="16"/>
      <c r="AQ79" s="26">
        <v>77.400000000000006</v>
      </c>
      <c r="AR79" s="24"/>
      <c r="AS79" s="27">
        <v>34.6</v>
      </c>
      <c r="AT79" s="33"/>
      <c r="AU79" s="10"/>
      <c r="AV79" s="17"/>
      <c r="AW79" s="14"/>
      <c r="AX79" s="16"/>
      <c r="AZ79" s="95"/>
      <c r="BC79" s="16"/>
    </row>
    <row r="80" spans="1:57" s="1" customFormat="1" x14ac:dyDescent="0.2">
      <c r="A80" s="37"/>
      <c r="B80" s="56" t="s">
        <v>2</v>
      </c>
      <c r="C80" s="10"/>
      <c r="D80" s="14"/>
      <c r="E80" s="17"/>
      <c r="F80" s="16"/>
      <c r="G80" s="10"/>
      <c r="H80" s="14"/>
      <c r="I80" s="14"/>
      <c r="J80" s="16"/>
      <c r="K80" s="10"/>
      <c r="L80" s="14"/>
      <c r="M80" s="17"/>
      <c r="N80" s="16"/>
      <c r="O80" s="10"/>
      <c r="P80" s="14"/>
      <c r="Q80" s="14"/>
      <c r="R80" s="16"/>
      <c r="S80" s="10"/>
      <c r="T80" s="14"/>
      <c r="U80" s="14"/>
      <c r="V80" s="16"/>
      <c r="W80" s="10"/>
      <c r="X80" s="14"/>
      <c r="Y80" s="14"/>
      <c r="Z80" s="16"/>
      <c r="AA80" s="129">
        <v>13.7</v>
      </c>
      <c r="AB80" s="127"/>
      <c r="AC80" s="130">
        <v>19.8</v>
      </c>
      <c r="AD80" s="128"/>
      <c r="AE80" s="11">
        <v>99.4</v>
      </c>
      <c r="AF80" s="14"/>
      <c r="AG80" s="15">
        <v>92.9</v>
      </c>
      <c r="AH80" s="16"/>
      <c r="AI80" s="11">
        <v>79.5</v>
      </c>
      <c r="AJ80" s="14"/>
      <c r="AK80" s="15">
        <v>24.9</v>
      </c>
      <c r="AL80" s="16"/>
      <c r="AM80" s="11">
        <v>36.9</v>
      </c>
      <c r="AN80" s="17"/>
      <c r="AO80" s="15">
        <v>55.9</v>
      </c>
      <c r="AP80" s="16"/>
      <c r="AQ80" s="26">
        <v>65.099999999999994</v>
      </c>
      <c r="AR80" s="24"/>
      <c r="AS80" s="27">
        <v>60.7</v>
      </c>
      <c r="AT80" s="33"/>
      <c r="AU80" s="10"/>
      <c r="AV80" s="17"/>
      <c r="AW80" s="14"/>
      <c r="AX80" s="16"/>
      <c r="AZ80" s="95"/>
      <c r="BC80" s="16"/>
    </row>
    <row r="81" spans="1:55" s="1" customFormat="1" x14ac:dyDescent="0.2">
      <c r="A81" s="37"/>
      <c r="B81" s="56" t="s">
        <v>3</v>
      </c>
      <c r="C81" s="10"/>
      <c r="D81" s="14"/>
      <c r="E81" s="17"/>
      <c r="F81" s="16"/>
      <c r="G81" s="10"/>
      <c r="H81" s="14"/>
      <c r="I81" s="14"/>
      <c r="J81" s="16"/>
      <c r="K81" s="10"/>
      <c r="L81" s="14"/>
      <c r="M81" s="17"/>
      <c r="N81" s="16"/>
      <c r="O81" s="10"/>
      <c r="P81" s="14"/>
      <c r="Q81" s="14"/>
      <c r="R81" s="16"/>
      <c r="S81" s="10"/>
      <c r="T81" s="14"/>
      <c r="U81" s="14"/>
      <c r="V81" s="16"/>
      <c r="W81" s="10"/>
      <c r="X81" s="14"/>
      <c r="Y81" s="14"/>
      <c r="Z81" s="16"/>
      <c r="AA81" s="129">
        <v>4.71</v>
      </c>
      <c r="AB81" s="127"/>
      <c r="AC81" s="130">
        <v>48.9</v>
      </c>
      <c r="AD81" s="128"/>
      <c r="AE81" s="11">
        <v>95.5</v>
      </c>
      <c r="AF81" s="14"/>
      <c r="AG81" s="15">
        <v>96.2</v>
      </c>
      <c r="AH81" s="16"/>
      <c r="AI81" s="11">
        <v>73.3</v>
      </c>
      <c r="AJ81" s="14"/>
      <c r="AK81" s="15">
        <v>44</v>
      </c>
      <c r="AL81" s="16"/>
      <c r="AM81" s="11">
        <v>13.2</v>
      </c>
      <c r="AN81" s="17"/>
      <c r="AO81" s="15">
        <v>21.7</v>
      </c>
      <c r="AP81" s="16"/>
      <c r="AQ81" s="26">
        <v>81.8</v>
      </c>
      <c r="AR81" s="24"/>
      <c r="AS81" s="27">
        <v>89.2</v>
      </c>
      <c r="AT81" s="33"/>
      <c r="AU81" s="10"/>
      <c r="AV81" s="17"/>
      <c r="AW81" s="14"/>
      <c r="AX81" s="16"/>
      <c r="AZ81" s="95"/>
      <c r="BC81" s="16"/>
    </row>
    <row r="82" spans="1:55" s="1" customFormat="1" x14ac:dyDescent="0.2">
      <c r="A82" s="37"/>
      <c r="B82" s="56"/>
      <c r="C82" s="10"/>
      <c r="D82" s="14"/>
      <c r="E82" s="17"/>
      <c r="F82" s="16"/>
      <c r="G82" s="10"/>
      <c r="H82" s="14"/>
      <c r="I82" s="14"/>
      <c r="J82" s="16"/>
      <c r="K82" s="10"/>
      <c r="L82" s="14"/>
      <c r="M82" s="17"/>
      <c r="N82" s="16"/>
      <c r="O82" s="10"/>
      <c r="P82" s="14"/>
      <c r="Q82" s="14"/>
      <c r="R82" s="16"/>
      <c r="S82" s="10"/>
      <c r="T82" s="14"/>
      <c r="U82" s="14"/>
      <c r="V82" s="16"/>
      <c r="W82" s="10"/>
      <c r="X82" s="14"/>
      <c r="Y82" s="14"/>
      <c r="Z82" s="16"/>
      <c r="AA82" s="126"/>
      <c r="AB82" s="127"/>
      <c r="AC82" s="127"/>
      <c r="AD82" s="128"/>
      <c r="AE82" s="10"/>
      <c r="AF82" s="14"/>
      <c r="AG82" s="14"/>
      <c r="AH82" s="16"/>
      <c r="AI82" s="10"/>
      <c r="AJ82" s="14"/>
      <c r="AK82" s="14"/>
      <c r="AL82" s="16"/>
      <c r="AM82" s="10"/>
      <c r="AN82" s="17"/>
      <c r="AO82" s="14"/>
      <c r="AP82" s="16"/>
      <c r="AQ82" s="22"/>
      <c r="AR82" s="24"/>
      <c r="AS82" s="23"/>
      <c r="AT82" s="25"/>
      <c r="AU82" s="10"/>
      <c r="AV82" s="17"/>
      <c r="AW82" s="14"/>
      <c r="AX82" s="16"/>
      <c r="AZ82" s="95"/>
      <c r="BC82" s="16"/>
    </row>
    <row r="83" spans="1:55" s="1" customFormat="1" x14ac:dyDescent="0.2">
      <c r="A83" s="37">
        <v>21</v>
      </c>
      <c r="B83" s="56" t="s">
        <v>43</v>
      </c>
      <c r="C83" s="10"/>
      <c r="D83" s="14"/>
      <c r="E83" s="17"/>
      <c r="F83" s="16"/>
      <c r="G83" s="10"/>
      <c r="H83" s="14"/>
      <c r="I83" s="14"/>
      <c r="J83" s="16"/>
      <c r="K83" s="10"/>
      <c r="L83" s="14"/>
      <c r="M83" s="17"/>
      <c r="N83" s="16"/>
      <c r="O83" s="10"/>
      <c r="P83" s="14"/>
      <c r="Q83" s="14"/>
      <c r="R83" s="16"/>
      <c r="S83" s="10"/>
      <c r="T83" s="14"/>
      <c r="U83" s="14"/>
      <c r="V83" s="16"/>
      <c r="W83" s="10"/>
      <c r="X83" s="14"/>
      <c r="Y83" s="14"/>
      <c r="Z83" s="16"/>
      <c r="AA83" s="129">
        <v>50.8</v>
      </c>
      <c r="AB83" s="127"/>
      <c r="AC83" s="130">
        <v>50.8</v>
      </c>
      <c r="AD83" s="128"/>
      <c r="AE83" s="11">
        <v>10.5</v>
      </c>
      <c r="AF83" s="14"/>
      <c r="AG83" s="15">
        <v>10.5</v>
      </c>
      <c r="AH83" s="16"/>
      <c r="AI83" s="11">
        <v>2.2400000000000002</v>
      </c>
      <c r="AJ83" s="14"/>
      <c r="AK83" s="15">
        <v>2.2400000000000002</v>
      </c>
      <c r="AL83" s="16"/>
      <c r="AM83" s="11">
        <v>0.35</v>
      </c>
      <c r="AN83" s="17"/>
      <c r="AO83" s="15">
        <v>0.35</v>
      </c>
      <c r="AP83" s="16"/>
      <c r="AQ83" s="26">
        <v>92.5</v>
      </c>
      <c r="AR83" s="24"/>
      <c r="AS83" s="27">
        <v>92.5</v>
      </c>
      <c r="AT83" s="33"/>
      <c r="AU83" s="10"/>
      <c r="AV83" s="17"/>
      <c r="AW83" s="14"/>
      <c r="AX83" s="16"/>
      <c r="AZ83" s="95"/>
      <c r="BC83" s="16"/>
    </row>
    <row r="84" spans="1:55" s="1" customFormat="1" x14ac:dyDescent="0.2">
      <c r="A84" s="37"/>
      <c r="B84" s="56" t="s">
        <v>42</v>
      </c>
      <c r="C84" s="10"/>
      <c r="D84" s="14"/>
      <c r="E84" s="17"/>
      <c r="F84" s="16"/>
      <c r="G84" s="10"/>
      <c r="H84" s="14"/>
      <c r="I84" s="14"/>
      <c r="J84" s="16"/>
      <c r="K84" s="10"/>
      <c r="L84" s="14"/>
      <c r="M84" s="17"/>
      <c r="N84" s="16"/>
      <c r="O84" s="10"/>
      <c r="P84" s="14"/>
      <c r="Q84" s="14"/>
      <c r="R84" s="16"/>
      <c r="S84" s="10"/>
      <c r="T84" s="14"/>
      <c r="U84" s="14"/>
      <c r="V84" s="16"/>
      <c r="W84" s="10"/>
      <c r="X84" s="14"/>
      <c r="Y84" s="14"/>
      <c r="Z84" s="16"/>
      <c r="AA84" s="129">
        <v>29.2</v>
      </c>
      <c r="AB84" s="127"/>
      <c r="AC84" s="130">
        <v>6.9</v>
      </c>
      <c r="AD84" s="128"/>
      <c r="AE84" s="11">
        <v>77.900000000000006</v>
      </c>
      <c r="AF84" s="14"/>
      <c r="AG84" s="15">
        <v>96.5</v>
      </c>
      <c r="AH84" s="16"/>
      <c r="AI84" s="11">
        <v>51.5</v>
      </c>
      <c r="AJ84" s="14"/>
      <c r="AK84" s="15">
        <v>77.3</v>
      </c>
      <c r="AL84" s="16"/>
      <c r="AM84" s="11">
        <v>15.4</v>
      </c>
      <c r="AN84" s="17"/>
      <c r="AO84" s="15">
        <v>70</v>
      </c>
      <c r="AP84" s="16"/>
      <c r="AQ84" s="26">
        <v>79.3</v>
      </c>
      <c r="AR84" s="24"/>
      <c r="AS84" s="27">
        <v>50.5</v>
      </c>
      <c r="AT84" s="33"/>
      <c r="AU84" s="10"/>
      <c r="AV84" s="17"/>
      <c r="AW84" s="14"/>
      <c r="AX84" s="16"/>
      <c r="AZ84" s="95"/>
      <c r="BC84" s="16"/>
    </row>
    <row r="85" spans="1:55" s="1" customFormat="1" x14ac:dyDescent="0.2">
      <c r="A85" s="37"/>
      <c r="B85" s="56" t="s">
        <v>2</v>
      </c>
      <c r="C85" s="10"/>
      <c r="D85" s="14"/>
      <c r="E85" s="17"/>
      <c r="F85" s="16"/>
      <c r="G85" s="10"/>
      <c r="H85" s="14"/>
      <c r="I85" s="14"/>
      <c r="J85" s="16"/>
      <c r="K85" s="10"/>
      <c r="L85" s="14"/>
      <c r="M85" s="17"/>
      <c r="N85" s="16"/>
      <c r="O85" s="10"/>
      <c r="P85" s="14"/>
      <c r="Q85" s="14"/>
      <c r="R85" s="16"/>
      <c r="S85" s="10"/>
      <c r="T85" s="14"/>
      <c r="U85" s="14"/>
      <c r="V85" s="16"/>
      <c r="W85" s="10"/>
      <c r="X85" s="14"/>
      <c r="Y85" s="14"/>
      <c r="Z85" s="16"/>
      <c r="AA85" s="129">
        <v>18.399999999999999</v>
      </c>
      <c r="AB85" s="127"/>
      <c r="AC85" s="130">
        <v>29.5</v>
      </c>
      <c r="AD85" s="128"/>
      <c r="AE85" s="11">
        <v>96.7</v>
      </c>
      <c r="AF85" s="14"/>
      <c r="AG85" s="15">
        <v>95.8</v>
      </c>
      <c r="AH85" s="16"/>
      <c r="AI85" s="11">
        <v>73.2</v>
      </c>
      <c r="AJ85" s="14"/>
      <c r="AK85" s="15">
        <v>42.3</v>
      </c>
      <c r="AL85" s="16"/>
      <c r="AM85" s="11">
        <v>28.9</v>
      </c>
      <c r="AN85" s="17"/>
      <c r="AO85" s="15">
        <v>12.1</v>
      </c>
      <c r="AP85" s="16"/>
      <c r="AQ85" s="26">
        <v>84.6</v>
      </c>
      <c r="AR85" s="24"/>
      <c r="AS85" s="27">
        <v>95.8</v>
      </c>
      <c r="AT85" s="33"/>
      <c r="AU85" s="10"/>
      <c r="AV85" s="17"/>
      <c r="AW85" s="14"/>
      <c r="AX85" s="16"/>
      <c r="AZ85" s="95"/>
      <c r="BC85" s="16"/>
    </row>
    <row r="86" spans="1:55" s="1" customFormat="1" x14ac:dyDescent="0.2">
      <c r="A86" s="37"/>
      <c r="B86" s="56" t="s">
        <v>3</v>
      </c>
      <c r="C86" s="10"/>
      <c r="D86" s="14"/>
      <c r="E86" s="17"/>
      <c r="F86" s="16"/>
      <c r="G86" s="10"/>
      <c r="H86" s="14"/>
      <c r="I86" s="14"/>
      <c r="J86" s="16"/>
      <c r="K86" s="10"/>
      <c r="L86" s="14"/>
      <c r="M86" s="17"/>
      <c r="N86" s="16"/>
      <c r="O86" s="10"/>
      <c r="P86" s="14"/>
      <c r="Q86" s="14"/>
      <c r="R86" s="16"/>
      <c r="S86" s="10"/>
      <c r="T86" s="14"/>
      <c r="U86" s="14"/>
      <c r="V86" s="16"/>
      <c r="W86" s="10"/>
      <c r="X86" s="14"/>
      <c r="Y86" s="14"/>
      <c r="Z86" s="16"/>
      <c r="AA86" s="129">
        <v>13.3</v>
      </c>
      <c r="AB86" s="127"/>
      <c r="AC86" s="130">
        <v>37.200000000000003</v>
      </c>
      <c r="AD86" s="128"/>
      <c r="AE86" s="11">
        <v>94.3</v>
      </c>
      <c r="AF86" s="14"/>
      <c r="AG86" s="15">
        <v>97.3</v>
      </c>
      <c r="AH86" s="16"/>
      <c r="AI86" s="11">
        <v>71.900000000000006</v>
      </c>
      <c r="AJ86" s="14"/>
      <c r="AK86" s="15">
        <v>56.4</v>
      </c>
      <c r="AL86" s="16"/>
      <c r="AM86" s="11">
        <v>21.3</v>
      </c>
      <c r="AN86" s="17"/>
      <c r="AO86" s="15">
        <v>45</v>
      </c>
      <c r="AP86" s="16"/>
      <c r="AQ86" s="26">
        <v>84.8</v>
      </c>
      <c r="AR86" s="24"/>
      <c r="AS86" s="27">
        <v>75.099999999999994</v>
      </c>
      <c r="AT86" s="33"/>
      <c r="AU86" s="10"/>
      <c r="AV86" s="17"/>
      <c r="AW86" s="14"/>
      <c r="AX86" s="16"/>
      <c r="AZ86" s="95"/>
      <c r="BC86" s="16"/>
    </row>
    <row r="87" spans="1:55" s="1" customFormat="1" x14ac:dyDescent="0.2">
      <c r="A87" s="37"/>
      <c r="B87" s="56"/>
      <c r="C87" s="10"/>
      <c r="D87" s="14"/>
      <c r="E87" s="17"/>
      <c r="F87" s="16"/>
      <c r="G87" s="10"/>
      <c r="H87" s="14"/>
      <c r="I87" s="14"/>
      <c r="J87" s="16"/>
      <c r="K87" s="10"/>
      <c r="L87" s="14"/>
      <c r="M87" s="17"/>
      <c r="N87" s="16"/>
      <c r="O87" s="10"/>
      <c r="P87" s="14"/>
      <c r="Q87" s="14"/>
      <c r="R87" s="16"/>
      <c r="S87" s="10"/>
      <c r="T87" s="14"/>
      <c r="U87" s="14"/>
      <c r="V87" s="16"/>
      <c r="W87" s="10"/>
      <c r="X87" s="14"/>
      <c r="Y87" s="14"/>
      <c r="Z87" s="16"/>
      <c r="AA87" s="126"/>
      <c r="AB87" s="127"/>
      <c r="AC87" s="127"/>
      <c r="AD87" s="128"/>
      <c r="AE87" s="10"/>
      <c r="AF87" s="14"/>
      <c r="AG87" s="14"/>
      <c r="AH87" s="16"/>
      <c r="AI87" s="10"/>
      <c r="AJ87" s="14"/>
      <c r="AK87" s="14"/>
      <c r="AL87" s="16"/>
      <c r="AM87" s="10"/>
      <c r="AN87" s="17"/>
      <c r="AO87" s="14"/>
      <c r="AP87" s="16"/>
      <c r="AQ87" s="22"/>
      <c r="AR87" s="24"/>
      <c r="AS87" s="23"/>
      <c r="AT87" s="25"/>
      <c r="AU87" s="10"/>
      <c r="AV87" s="17"/>
      <c r="AW87" s="14"/>
      <c r="AX87" s="16"/>
      <c r="AZ87" s="95"/>
      <c r="BC87" s="16"/>
    </row>
    <row r="88" spans="1:55" s="1" customFormat="1" x14ac:dyDescent="0.2">
      <c r="A88" s="37">
        <v>22</v>
      </c>
      <c r="B88" s="56" t="s">
        <v>43</v>
      </c>
      <c r="C88" s="10"/>
      <c r="D88" s="14"/>
      <c r="E88" s="17"/>
      <c r="F88" s="16"/>
      <c r="G88" s="10"/>
      <c r="H88" s="14"/>
      <c r="I88" s="14"/>
      <c r="J88" s="16"/>
      <c r="K88" s="10"/>
      <c r="L88" s="14"/>
      <c r="M88" s="17"/>
      <c r="N88" s="16"/>
      <c r="O88" s="10"/>
      <c r="P88" s="14"/>
      <c r="Q88" s="14"/>
      <c r="R88" s="16"/>
      <c r="S88" s="10"/>
      <c r="T88" s="14"/>
      <c r="U88" s="14"/>
      <c r="V88" s="16"/>
      <c r="W88" s="10"/>
      <c r="X88" s="14"/>
      <c r="Y88" s="14"/>
      <c r="Z88" s="16"/>
      <c r="AA88" s="129">
        <v>59.7</v>
      </c>
      <c r="AB88" s="127"/>
      <c r="AC88" s="130">
        <v>59.7</v>
      </c>
      <c r="AD88" s="128"/>
      <c r="AE88" s="11">
        <v>50.4</v>
      </c>
      <c r="AF88" s="14"/>
      <c r="AG88" s="15">
        <v>50.4</v>
      </c>
      <c r="AH88" s="16"/>
      <c r="AI88" s="11">
        <v>23.9</v>
      </c>
      <c r="AJ88" s="14"/>
      <c r="AK88" s="15">
        <v>23.9</v>
      </c>
      <c r="AL88" s="16"/>
      <c r="AM88" s="11">
        <v>8.64</v>
      </c>
      <c r="AN88" s="17"/>
      <c r="AO88" s="15">
        <v>8.64</v>
      </c>
      <c r="AP88" s="16"/>
      <c r="AQ88" s="26">
        <v>82.9</v>
      </c>
      <c r="AR88" s="24"/>
      <c r="AS88" s="27">
        <v>82.9</v>
      </c>
      <c r="AT88" s="33"/>
      <c r="AU88" s="10"/>
      <c r="AV88" s="17"/>
      <c r="AW88" s="14"/>
      <c r="AX88" s="16"/>
      <c r="AZ88" s="95"/>
      <c r="BC88" s="16"/>
    </row>
    <row r="89" spans="1:55" s="1" customFormat="1" x14ac:dyDescent="0.2">
      <c r="A89" s="37"/>
      <c r="B89" s="56" t="s">
        <v>42</v>
      </c>
      <c r="C89" s="10"/>
      <c r="D89" s="14"/>
      <c r="E89" s="17"/>
      <c r="F89" s="16"/>
      <c r="G89" s="10"/>
      <c r="H89" s="14"/>
      <c r="I89" s="14"/>
      <c r="J89" s="16"/>
      <c r="K89" s="10"/>
      <c r="L89" s="14"/>
      <c r="M89" s="17"/>
      <c r="N89" s="16"/>
      <c r="O89" s="10"/>
      <c r="P89" s="14"/>
      <c r="Q89" s="14"/>
      <c r="R89" s="16"/>
      <c r="S89" s="10"/>
      <c r="T89" s="14"/>
      <c r="U89" s="14"/>
      <c r="V89" s="16"/>
      <c r="W89" s="10"/>
      <c r="X89" s="14"/>
      <c r="Y89" s="14"/>
      <c r="Z89" s="16"/>
      <c r="AA89" s="129">
        <v>47</v>
      </c>
      <c r="AB89" s="127"/>
      <c r="AC89" s="130">
        <v>7.5</v>
      </c>
      <c r="AD89" s="128"/>
      <c r="AE89" s="11">
        <v>95.4</v>
      </c>
      <c r="AF89" s="14"/>
      <c r="AG89" s="15">
        <v>97.8</v>
      </c>
      <c r="AH89" s="16"/>
      <c r="AI89" s="11">
        <v>44.8</v>
      </c>
      <c r="AJ89" s="14"/>
      <c r="AK89" s="15">
        <v>88.5</v>
      </c>
      <c r="AL89" s="16"/>
      <c r="AM89" s="11">
        <v>7.55</v>
      </c>
      <c r="AN89" s="17"/>
      <c r="AO89" s="15">
        <v>50.6</v>
      </c>
      <c r="AP89" s="16"/>
      <c r="AQ89" s="26">
        <v>67.8</v>
      </c>
      <c r="AR89" s="24"/>
      <c r="AS89" s="27">
        <v>12.9</v>
      </c>
      <c r="AT89" s="33"/>
      <c r="AU89" s="10"/>
      <c r="AV89" s="17"/>
      <c r="AW89" s="14"/>
      <c r="AX89" s="16"/>
      <c r="AZ89" s="95"/>
      <c r="BC89" s="16"/>
    </row>
    <row r="90" spans="1:55" s="1" customFormat="1" x14ac:dyDescent="0.2">
      <c r="A90" s="37"/>
      <c r="B90" s="56" t="s">
        <v>2</v>
      </c>
      <c r="C90" s="10"/>
      <c r="D90" s="14"/>
      <c r="E90" s="17"/>
      <c r="F90" s="16"/>
      <c r="G90" s="10"/>
      <c r="H90" s="14"/>
      <c r="I90" s="14"/>
      <c r="J90" s="16"/>
      <c r="K90" s="10"/>
      <c r="L90" s="14"/>
      <c r="M90" s="17"/>
      <c r="N90" s="16"/>
      <c r="O90" s="10"/>
      <c r="P90" s="14"/>
      <c r="Q90" s="14"/>
      <c r="R90" s="16"/>
      <c r="S90" s="10"/>
      <c r="T90" s="14"/>
      <c r="U90" s="14"/>
      <c r="V90" s="16"/>
      <c r="W90" s="10"/>
      <c r="X90" s="14"/>
      <c r="Y90" s="14"/>
      <c r="Z90" s="16"/>
      <c r="AA90" s="129">
        <v>14.4</v>
      </c>
      <c r="AB90" s="127"/>
      <c r="AC90" s="130">
        <v>62.6</v>
      </c>
      <c r="AD90" s="128"/>
      <c r="AE90" s="11">
        <v>98.2</v>
      </c>
      <c r="AF90" s="14"/>
      <c r="AG90" s="15">
        <v>94.9</v>
      </c>
      <c r="AH90" s="16"/>
      <c r="AI90" s="11">
        <v>70.599999999999994</v>
      </c>
      <c r="AJ90" s="14"/>
      <c r="AK90" s="15">
        <v>56.7</v>
      </c>
      <c r="AL90" s="16"/>
      <c r="AM90" s="11">
        <v>13.4</v>
      </c>
      <c r="AN90" s="17"/>
      <c r="AO90" s="15">
        <v>28</v>
      </c>
      <c r="AP90" s="16"/>
      <c r="AQ90" s="26">
        <v>87.7</v>
      </c>
      <c r="AR90" s="24"/>
      <c r="AS90" s="27">
        <v>91.8</v>
      </c>
      <c r="AT90" s="33"/>
      <c r="AU90" s="10"/>
      <c r="AV90" s="17"/>
      <c r="AW90" s="14"/>
      <c r="AX90" s="16"/>
      <c r="AZ90" s="95"/>
      <c r="BC90" s="16"/>
    </row>
    <row r="91" spans="1:55" s="1" customFormat="1" x14ac:dyDescent="0.2">
      <c r="A91" s="37"/>
      <c r="B91" s="56" t="s">
        <v>3</v>
      </c>
      <c r="C91" s="10"/>
      <c r="D91" s="14"/>
      <c r="E91" s="17"/>
      <c r="F91" s="16"/>
      <c r="G91" s="10"/>
      <c r="H91" s="14"/>
      <c r="I91" s="14"/>
      <c r="J91" s="16"/>
      <c r="K91" s="10"/>
      <c r="L91" s="14"/>
      <c r="M91" s="17"/>
      <c r="N91" s="16"/>
      <c r="O91" s="10"/>
      <c r="P91" s="14"/>
      <c r="Q91" s="14"/>
      <c r="R91" s="16"/>
      <c r="S91" s="10"/>
      <c r="T91" s="14"/>
      <c r="U91" s="14"/>
      <c r="V91" s="16"/>
      <c r="W91" s="10"/>
      <c r="X91" s="14"/>
      <c r="Y91" s="14"/>
      <c r="Z91" s="16"/>
      <c r="AA91" s="129">
        <v>24.6</v>
      </c>
      <c r="AB91" s="127"/>
      <c r="AC91" s="130">
        <v>41.5</v>
      </c>
      <c r="AD91" s="128"/>
      <c r="AE91" s="11">
        <v>98</v>
      </c>
      <c r="AF91" s="14"/>
      <c r="AG91" s="15">
        <v>93</v>
      </c>
      <c r="AH91" s="16"/>
      <c r="AI91" s="11">
        <v>78.400000000000006</v>
      </c>
      <c r="AJ91" s="14"/>
      <c r="AK91" s="15">
        <v>46</v>
      </c>
      <c r="AL91" s="16"/>
      <c r="AM91" s="11">
        <v>18.8</v>
      </c>
      <c r="AN91" s="17"/>
      <c r="AO91" s="15">
        <v>21.1</v>
      </c>
      <c r="AP91" s="16"/>
      <c r="AQ91" s="26">
        <v>75.400000000000006</v>
      </c>
      <c r="AR91" s="24"/>
      <c r="AS91" s="27">
        <v>94.8</v>
      </c>
      <c r="AT91" s="33"/>
      <c r="AU91" s="10"/>
      <c r="AV91" s="17"/>
      <c r="AW91" s="14"/>
      <c r="AX91" s="16"/>
      <c r="AZ91" s="95"/>
      <c r="BC91" s="16"/>
    </row>
    <row r="92" spans="1:55" s="1" customFormat="1" x14ac:dyDescent="0.2">
      <c r="A92" s="37"/>
      <c r="B92" s="56"/>
      <c r="C92" s="10"/>
      <c r="D92" s="14"/>
      <c r="E92" s="17"/>
      <c r="F92" s="16"/>
      <c r="G92" s="10"/>
      <c r="H92" s="14"/>
      <c r="I92" s="14"/>
      <c r="J92" s="16"/>
      <c r="K92" s="10"/>
      <c r="L92" s="14"/>
      <c r="M92" s="17"/>
      <c r="N92" s="16"/>
      <c r="O92" s="10"/>
      <c r="P92" s="14"/>
      <c r="Q92" s="14"/>
      <c r="R92" s="16"/>
      <c r="S92" s="10"/>
      <c r="T92" s="14"/>
      <c r="U92" s="14"/>
      <c r="V92" s="16"/>
      <c r="W92" s="10"/>
      <c r="X92" s="14"/>
      <c r="Y92" s="14"/>
      <c r="Z92" s="16"/>
      <c r="AA92" s="126"/>
      <c r="AB92" s="127"/>
      <c r="AC92" s="127"/>
      <c r="AD92" s="128"/>
      <c r="AE92" s="10"/>
      <c r="AF92" s="14"/>
      <c r="AG92" s="14"/>
      <c r="AH92" s="16"/>
      <c r="AI92" s="10"/>
      <c r="AJ92" s="14"/>
      <c r="AK92" s="14"/>
      <c r="AL92" s="16"/>
      <c r="AM92" s="10"/>
      <c r="AN92" s="17"/>
      <c r="AO92" s="14"/>
      <c r="AP92" s="16"/>
      <c r="AQ92" s="22"/>
      <c r="AR92" s="24"/>
      <c r="AS92" s="23"/>
      <c r="AT92" s="25"/>
      <c r="AU92" s="10"/>
      <c r="AV92" s="17"/>
      <c r="AW92" s="14"/>
      <c r="AX92" s="16"/>
      <c r="AZ92" s="95"/>
      <c r="BC92" s="16"/>
    </row>
    <row r="93" spans="1:55" s="1" customFormat="1" x14ac:dyDescent="0.2">
      <c r="A93" s="37">
        <v>23</v>
      </c>
      <c r="B93" s="56" t="s">
        <v>43</v>
      </c>
      <c r="C93" s="10"/>
      <c r="D93" s="14"/>
      <c r="E93" s="17"/>
      <c r="F93" s="16"/>
      <c r="G93" s="10"/>
      <c r="H93" s="14"/>
      <c r="I93" s="14"/>
      <c r="J93" s="16"/>
      <c r="K93" s="10"/>
      <c r="L93" s="14"/>
      <c r="M93" s="17"/>
      <c r="N93" s="16"/>
      <c r="O93" s="10"/>
      <c r="P93" s="14"/>
      <c r="Q93" s="14"/>
      <c r="R93" s="16"/>
      <c r="S93" s="10"/>
      <c r="T93" s="14"/>
      <c r="U93" s="14"/>
      <c r="V93" s="16"/>
      <c r="W93" s="10"/>
      <c r="X93" s="14"/>
      <c r="Y93" s="14"/>
      <c r="Z93" s="16"/>
      <c r="AA93" s="129">
        <v>47.3</v>
      </c>
      <c r="AB93" s="127"/>
      <c r="AC93" s="130">
        <v>47.3</v>
      </c>
      <c r="AD93" s="128"/>
      <c r="AE93" s="11">
        <v>50.5</v>
      </c>
      <c r="AF93" s="14"/>
      <c r="AG93" s="15">
        <v>50.5</v>
      </c>
      <c r="AH93" s="16"/>
      <c r="AI93" s="11">
        <v>5.52</v>
      </c>
      <c r="AJ93" s="14"/>
      <c r="AK93" s="15">
        <v>5.52</v>
      </c>
      <c r="AL93" s="16"/>
      <c r="AM93" s="11">
        <v>42</v>
      </c>
      <c r="AN93" s="17"/>
      <c r="AO93" s="15">
        <v>42</v>
      </c>
      <c r="AP93" s="16"/>
      <c r="AQ93" s="26">
        <v>92.4</v>
      </c>
      <c r="AR93" s="24"/>
      <c r="AS93" s="27">
        <v>92.4</v>
      </c>
      <c r="AT93" s="33"/>
      <c r="AU93" s="10"/>
      <c r="AV93" s="17"/>
      <c r="AW93" s="14"/>
      <c r="AX93" s="16"/>
      <c r="AZ93" s="95"/>
      <c r="BC93" s="16"/>
    </row>
    <row r="94" spans="1:55" s="1" customFormat="1" x14ac:dyDescent="0.2">
      <c r="A94" s="37"/>
      <c r="B94" s="56" t="s">
        <v>42</v>
      </c>
      <c r="C94" s="10">
        <v>99.1</v>
      </c>
      <c r="D94" s="14"/>
      <c r="E94" s="17"/>
      <c r="F94" s="16"/>
      <c r="G94" s="10">
        <v>57.6</v>
      </c>
      <c r="H94" s="14"/>
      <c r="I94" s="14"/>
      <c r="J94" s="16"/>
      <c r="K94" s="10"/>
      <c r="L94" s="14"/>
      <c r="M94" s="17"/>
      <c r="N94" s="16"/>
      <c r="O94" s="10"/>
      <c r="P94" s="14"/>
      <c r="Q94" s="14"/>
      <c r="R94" s="16"/>
      <c r="S94" s="10">
        <v>97.8</v>
      </c>
      <c r="T94" s="14"/>
      <c r="U94" s="14"/>
      <c r="V94" s="16"/>
      <c r="W94" s="10">
        <v>86.3</v>
      </c>
      <c r="X94" s="14"/>
      <c r="Y94" s="14"/>
      <c r="Z94" s="16"/>
      <c r="AA94" s="129">
        <v>13.3</v>
      </c>
      <c r="AB94" s="127"/>
      <c r="AC94" s="130">
        <v>2.87</v>
      </c>
      <c r="AD94" s="128"/>
      <c r="AE94" s="11">
        <v>97.9</v>
      </c>
      <c r="AF94" s="14"/>
      <c r="AG94" s="15">
        <v>99.7</v>
      </c>
      <c r="AH94" s="16"/>
      <c r="AI94" s="11">
        <v>71.900000000000006</v>
      </c>
      <c r="AJ94" s="14"/>
      <c r="AK94" s="15">
        <v>89.1</v>
      </c>
      <c r="AL94" s="16"/>
      <c r="AM94" s="11">
        <v>41.2</v>
      </c>
      <c r="AN94" s="17"/>
      <c r="AO94" s="15">
        <v>55.7</v>
      </c>
      <c r="AP94" s="16"/>
      <c r="AQ94" s="26">
        <v>68.2</v>
      </c>
      <c r="AR94" s="24"/>
      <c r="AS94" s="27">
        <v>37.799999999999997</v>
      </c>
      <c r="AT94" s="33"/>
      <c r="AU94" s="10">
        <v>87</v>
      </c>
      <c r="AV94" s="17"/>
      <c r="AW94" s="14"/>
      <c r="AX94" s="16"/>
      <c r="AZ94" s="98">
        <v>28.7</v>
      </c>
      <c r="BA94" s="42">
        <v>-6.1</v>
      </c>
      <c r="BB94" s="42">
        <v>14.5</v>
      </c>
      <c r="BC94" s="16"/>
    </row>
    <row r="95" spans="1:55" s="1" customFormat="1" x14ac:dyDescent="0.2">
      <c r="A95" s="37"/>
      <c r="B95" s="56" t="s">
        <v>2</v>
      </c>
      <c r="C95" s="10">
        <v>97.5</v>
      </c>
      <c r="D95" s="14"/>
      <c r="E95" s="17"/>
      <c r="F95" s="16"/>
      <c r="G95" s="10">
        <v>60.2</v>
      </c>
      <c r="H95" s="14"/>
      <c r="I95" s="14"/>
      <c r="J95" s="16"/>
      <c r="K95" s="10"/>
      <c r="L95" s="14"/>
      <c r="M95" s="17"/>
      <c r="N95" s="16"/>
      <c r="O95" s="10"/>
      <c r="P95" s="14"/>
      <c r="Q95" s="14"/>
      <c r="R95" s="16"/>
      <c r="S95" s="10">
        <v>96.1</v>
      </c>
      <c r="T95" s="14"/>
      <c r="U95" s="14"/>
      <c r="V95" s="16"/>
      <c r="W95" s="10">
        <v>95.4</v>
      </c>
      <c r="X95" s="14"/>
      <c r="Y95" s="14"/>
      <c r="Z95" s="16"/>
      <c r="AA95" s="129">
        <v>14</v>
      </c>
      <c r="AB95" s="127"/>
      <c r="AC95" s="130">
        <v>15.6</v>
      </c>
      <c r="AD95" s="128"/>
      <c r="AE95" s="11">
        <v>99.5</v>
      </c>
      <c r="AF95" s="14"/>
      <c r="AG95" s="15">
        <v>98.5</v>
      </c>
      <c r="AH95" s="16"/>
      <c r="AI95" s="11">
        <v>77.2</v>
      </c>
      <c r="AJ95" s="14"/>
      <c r="AK95" s="15">
        <v>51</v>
      </c>
      <c r="AL95" s="16"/>
      <c r="AM95" s="11">
        <v>27.1</v>
      </c>
      <c r="AN95" s="17"/>
      <c r="AO95" s="15">
        <v>56.7</v>
      </c>
      <c r="AP95" s="16"/>
      <c r="AQ95" s="26">
        <v>81.3</v>
      </c>
      <c r="AR95" s="24"/>
      <c r="AS95" s="27">
        <v>84.4</v>
      </c>
      <c r="AT95" s="33"/>
      <c r="AU95" s="10">
        <v>56.7</v>
      </c>
      <c r="AV95" s="17"/>
      <c r="AW95" s="14"/>
      <c r="AX95" s="16"/>
      <c r="AZ95" s="98">
        <v>22.7</v>
      </c>
      <c r="BA95" s="42">
        <v>-3</v>
      </c>
      <c r="BB95" s="42">
        <v>34.1</v>
      </c>
      <c r="BC95" s="16"/>
    </row>
    <row r="96" spans="1:55" s="1" customFormat="1" x14ac:dyDescent="0.2">
      <c r="A96" s="37"/>
      <c r="B96" s="56" t="s">
        <v>3</v>
      </c>
      <c r="C96" s="10">
        <v>96.7</v>
      </c>
      <c r="D96" s="14"/>
      <c r="E96" s="17"/>
      <c r="F96" s="16"/>
      <c r="G96" s="10">
        <v>57.1</v>
      </c>
      <c r="H96" s="14"/>
      <c r="I96" s="14"/>
      <c r="J96" s="16"/>
      <c r="K96" s="10"/>
      <c r="L96" s="14"/>
      <c r="M96" s="17"/>
      <c r="N96" s="16"/>
      <c r="O96" s="10"/>
      <c r="P96" s="14"/>
      <c r="Q96" s="14"/>
      <c r="R96" s="16"/>
      <c r="S96" s="10">
        <v>85.9</v>
      </c>
      <c r="T96" s="14"/>
      <c r="U96" s="14"/>
      <c r="V96" s="16"/>
      <c r="W96" s="10">
        <v>93.1</v>
      </c>
      <c r="X96" s="14"/>
      <c r="Y96" s="14"/>
      <c r="Z96" s="16"/>
      <c r="AA96" s="129">
        <v>7.98</v>
      </c>
      <c r="AB96" s="127"/>
      <c r="AC96" s="130">
        <v>36</v>
      </c>
      <c r="AD96" s="128"/>
      <c r="AE96" s="11">
        <v>98.3</v>
      </c>
      <c r="AF96" s="14"/>
      <c r="AG96" s="15">
        <v>85.8</v>
      </c>
      <c r="AH96" s="16"/>
      <c r="AI96" s="11">
        <v>87.5</v>
      </c>
      <c r="AJ96" s="14"/>
      <c r="AK96" s="15">
        <v>10.3</v>
      </c>
      <c r="AL96" s="16"/>
      <c r="AM96" s="11">
        <v>54.7</v>
      </c>
      <c r="AN96" s="17"/>
      <c r="AO96" s="15">
        <v>26.9</v>
      </c>
      <c r="AP96" s="16"/>
      <c r="AQ96" s="26">
        <v>76.599999999999994</v>
      </c>
      <c r="AR96" s="24"/>
      <c r="AS96" s="27">
        <v>72.7</v>
      </c>
      <c r="AT96" s="33"/>
      <c r="AU96" s="10">
        <v>80</v>
      </c>
      <c r="AV96" s="17"/>
      <c r="AW96" s="14"/>
      <c r="AX96" s="16"/>
      <c r="AZ96" s="98">
        <v>41</v>
      </c>
      <c r="BA96" s="42">
        <v>11.3</v>
      </c>
      <c r="BB96" s="42">
        <v>41</v>
      </c>
      <c r="BC96" s="16"/>
    </row>
    <row r="97" spans="1:55" s="1" customFormat="1" x14ac:dyDescent="0.2">
      <c r="A97" s="37"/>
      <c r="B97" s="56"/>
      <c r="C97" s="10"/>
      <c r="D97" s="14"/>
      <c r="E97" s="17"/>
      <c r="F97" s="16"/>
      <c r="G97" s="10"/>
      <c r="H97" s="14"/>
      <c r="I97" s="14"/>
      <c r="J97" s="16"/>
      <c r="K97" s="10"/>
      <c r="L97" s="14"/>
      <c r="M97" s="17"/>
      <c r="N97" s="16"/>
      <c r="O97" s="10"/>
      <c r="P97" s="14"/>
      <c r="Q97" s="14"/>
      <c r="R97" s="16"/>
      <c r="S97" s="10"/>
      <c r="T97" s="14"/>
      <c r="U97" s="14"/>
      <c r="V97" s="16"/>
      <c r="W97" s="10"/>
      <c r="X97" s="14"/>
      <c r="Y97" s="14"/>
      <c r="Z97" s="16"/>
      <c r="AA97" s="126"/>
      <c r="AB97" s="127"/>
      <c r="AC97" s="127"/>
      <c r="AD97" s="128"/>
      <c r="AE97" s="10"/>
      <c r="AF97" s="14"/>
      <c r="AG97" s="14"/>
      <c r="AH97" s="16"/>
      <c r="AI97" s="10"/>
      <c r="AJ97" s="14"/>
      <c r="AK97" s="14"/>
      <c r="AL97" s="16"/>
      <c r="AM97" s="10"/>
      <c r="AN97" s="17"/>
      <c r="AO97" s="14"/>
      <c r="AP97" s="16"/>
      <c r="AQ97" s="22"/>
      <c r="AR97" s="24"/>
      <c r="AS97" s="23"/>
      <c r="AT97" s="25"/>
      <c r="AU97" s="10"/>
      <c r="AV97" s="17"/>
      <c r="AW97" s="14"/>
      <c r="AX97" s="16"/>
      <c r="AZ97" s="95"/>
      <c r="BC97" s="16"/>
    </row>
    <row r="98" spans="1:55" s="1" customFormat="1" x14ac:dyDescent="0.2">
      <c r="A98" s="37">
        <v>24</v>
      </c>
      <c r="B98" s="56" t="s">
        <v>43</v>
      </c>
      <c r="C98" s="10"/>
      <c r="D98" s="14"/>
      <c r="E98" s="17"/>
      <c r="F98" s="16"/>
      <c r="G98" s="10"/>
      <c r="H98" s="14"/>
      <c r="I98" s="14"/>
      <c r="J98" s="16"/>
      <c r="K98" s="10"/>
      <c r="L98" s="14"/>
      <c r="M98" s="17"/>
      <c r="N98" s="16"/>
      <c r="O98" s="10"/>
      <c r="P98" s="14"/>
      <c r="Q98" s="14"/>
      <c r="R98" s="16"/>
      <c r="S98" s="10"/>
      <c r="T98" s="14"/>
      <c r="U98" s="14"/>
      <c r="V98" s="16"/>
      <c r="W98" s="10"/>
      <c r="X98" s="14"/>
      <c r="Y98" s="14"/>
      <c r="Z98" s="16"/>
      <c r="AA98" s="129">
        <v>74.7</v>
      </c>
      <c r="AB98" s="127"/>
      <c r="AC98" s="130">
        <v>74.7</v>
      </c>
      <c r="AD98" s="128"/>
      <c r="AE98" s="11">
        <v>37.6</v>
      </c>
      <c r="AF98" s="14"/>
      <c r="AG98" s="15">
        <v>37.6</v>
      </c>
      <c r="AH98" s="16"/>
      <c r="AI98" s="11">
        <v>1.03</v>
      </c>
      <c r="AJ98" s="14"/>
      <c r="AK98" s="15">
        <v>1.03</v>
      </c>
      <c r="AL98" s="16"/>
      <c r="AM98" s="11">
        <v>28.1</v>
      </c>
      <c r="AN98" s="17"/>
      <c r="AO98" s="15">
        <v>28.1</v>
      </c>
      <c r="AP98" s="16"/>
      <c r="AQ98" s="26">
        <v>97.4</v>
      </c>
      <c r="AR98" s="24"/>
      <c r="AS98" s="27">
        <v>97.4</v>
      </c>
      <c r="AT98" s="33"/>
      <c r="AU98" s="10"/>
      <c r="AV98" s="17"/>
      <c r="AW98" s="14"/>
      <c r="AX98" s="16"/>
      <c r="AZ98" s="95"/>
      <c r="BC98" s="16"/>
    </row>
    <row r="99" spans="1:55" s="1" customFormat="1" x14ac:dyDescent="0.2">
      <c r="A99" s="37"/>
      <c r="B99" s="56" t="s">
        <v>42</v>
      </c>
      <c r="C99" s="10">
        <v>52.8</v>
      </c>
      <c r="D99" s="14"/>
      <c r="E99" s="17"/>
      <c r="F99" s="16"/>
      <c r="G99" s="10">
        <v>46.7</v>
      </c>
      <c r="H99" s="14"/>
      <c r="I99" s="14"/>
      <c r="J99" s="16"/>
      <c r="K99" s="10"/>
      <c r="L99" s="14"/>
      <c r="M99" s="17"/>
      <c r="N99" s="16"/>
      <c r="O99" s="10"/>
      <c r="P99" s="14"/>
      <c r="Q99" s="14"/>
      <c r="R99" s="16"/>
      <c r="S99" s="10">
        <v>62.1</v>
      </c>
      <c r="T99" s="14"/>
      <c r="U99" s="14"/>
      <c r="V99" s="16"/>
      <c r="W99" s="10">
        <v>42.5</v>
      </c>
      <c r="X99" s="14"/>
      <c r="Y99" s="14"/>
      <c r="Z99" s="16"/>
      <c r="AA99" s="129">
        <v>60.6</v>
      </c>
      <c r="AB99" s="127"/>
      <c r="AC99" s="130">
        <v>6.2</v>
      </c>
      <c r="AD99" s="128"/>
      <c r="AE99" s="11">
        <v>76.8</v>
      </c>
      <c r="AF99" s="14"/>
      <c r="AG99" s="15">
        <v>99.5</v>
      </c>
      <c r="AH99" s="16"/>
      <c r="AI99" s="11">
        <v>64.5</v>
      </c>
      <c r="AJ99" s="14"/>
      <c r="AK99" s="15">
        <v>89.1</v>
      </c>
      <c r="AL99" s="16"/>
      <c r="AM99" s="11">
        <v>21.2</v>
      </c>
      <c r="AN99" s="17"/>
      <c r="AO99" s="15">
        <v>88.1</v>
      </c>
      <c r="AP99" s="16"/>
      <c r="AQ99" s="26">
        <v>86.8</v>
      </c>
      <c r="AR99" s="24"/>
      <c r="AS99" s="27">
        <v>24.2</v>
      </c>
      <c r="AT99" s="33"/>
      <c r="AU99" s="10">
        <v>48.1</v>
      </c>
      <c r="AV99" s="17"/>
      <c r="AW99" s="14"/>
      <c r="AX99" s="16"/>
      <c r="AZ99" s="98">
        <v>28.2</v>
      </c>
      <c r="BA99" s="42">
        <v>1.8</v>
      </c>
      <c r="BB99" s="42">
        <v>20.7</v>
      </c>
      <c r="BC99" s="16"/>
    </row>
    <row r="100" spans="1:55" s="1" customFormat="1" x14ac:dyDescent="0.2">
      <c r="A100" s="37"/>
      <c r="B100" s="56" t="s">
        <v>2</v>
      </c>
      <c r="C100" s="10">
        <v>66.400000000000006</v>
      </c>
      <c r="D100" s="14"/>
      <c r="E100" s="17"/>
      <c r="F100" s="16"/>
      <c r="G100" s="10">
        <v>56.8</v>
      </c>
      <c r="H100" s="14"/>
      <c r="I100" s="14"/>
      <c r="J100" s="16"/>
      <c r="K100" s="10"/>
      <c r="L100" s="14"/>
      <c r="M100" s="17"/>
      <c r="N100" s="16"/>
      <c r="O100" s="10"/>
      <c r="P100" s="14"/>
      <c r="Q100" s="14"/>
      <c r="R100" s="16"/>
      <c r="S100" s="10">
        <v>96.7</v>
      </c>
      <c r="T100" s="14"/>
      <c r="U100" s="14"/>
      <c r="V100" s="16"/>
      <c r="W100" s="10">
        <v>90.4</v>
      </c>
      <c r="X100" s="14"/>
      <c r="Y100" s="14"/>
      <c r="Z100" s="16"/>
      <c r="AA100" s="129">
        <v>38.9</v>
      </c>
      <c r="AB100" s="127"/>
      <c r="AC100" s="130">
        <v>20.8</v>
      </c>
      <c r="AD100" s="128"/>
      <c r="AE100" s="11">
        <v>99.5</v>
      </c>
      <c r="AF100" s="14"/>
      <c r="AG100" s="15">
        <v>86.3</v>
      </c>
      <c r="AH100" s="16"/>
      <c r="AI100" s="11">
        <v>83.7</v>
      </c>
      <c r="AJ100" s="14"/>
      <c r="AK100" s="15">
        <v>74.099999999999994</v>
      </c>
      <c r="AL100" s="16"/>
      <c r="AM100" s="11">
        <v>48.3</v>
      </c>
      <c r="AN100" s="17"/>
      <c r="AO100" s="15">
        <v>37.700000000000003</v>
      </c>
      <c r="AP100" s="16"/>
      <c r="AQ100" s="26">
        <v>68.099999999999994</v>
      </c>
      <c r="AR100" s="24"/>
      <c r="AS100" s="27">
        <v>33.6</v>
      </c>
      <c r="AT100" s="33"/>
      <c r="AU100" s="10">
        <v>41.2</v>
      </c>
      <c r="AV100" s="17"/>
      <c r="AW100" s="14"/>
      <c r="AX100" s="16"/>
      <c r="AZ100" s="98">
        <v>19.100000000000001</v>
      </c>
      <c r="BA100" s="42">
        <v>6.9</v>
      </c>
      <c r="BB100" s="42">
        <v>23.8</v>
      </c>
      <c r="BC100" s="16"/>
    </row>
    <row r="101" spans="1:55" s="1" customFormat="1" x14ac:dyDescent="0.2">
      <c r="A101" s="37"/>
      <c r="B101" s="145" t="s">
        <v>3</v>
      </c>
      <c r="C101" s="10">
        <v>76.5</v>
      </c>
      <c r="D101" s="14"/>
      <c r="E101" s="17"/>
      <c r="F101" s="16"/>
      <c r="G101" s="10">
        <v>63.6</v>
      </c>
      <c r="H101" s="14"/>
      <c r="I101" s="14"/>
      <c r="J101" s="16"/>
      <c r="K101" s="10"/>
      <c r="L101" s="14"/>
      <c r="M101" s="17"/>
      <c r="N101" s="16"/>
      <c r="O101" s="10"/>
      <c r="P101" s="14"/>
      <c r="Q101" s="14"/>
      <c r="R101" s="16"/>
      <c r="S101" s="10">
        <v>91.7</v>
      </c>
      <c r="T101" s="14"/>
      <c r="U101" s="14"/>
      <c r="V101" s="16"/>
      <c r="W101" s="10">
        <v>89.7</v>
      </c>
      <c r="X101" s="14"/>
      <c r="Y101" s="14"/>
      <c r="Z101" s="16"/>
      <c r="AA101" s="129">
        <v>30.8</v>
      </c>
      <c r="AB101" s="127"/>
      <c r="AC101" s="130">
        <v>19.3</v>
      </c>
      <c r="AD101" s="128"/>
      <c r="AE101" s="11">
        <v>99.3</v>
      </c>
      <c r="AF101" s="14"/>
      <c r="AG101" s="15">
        <v>88.7</v>
      </c>
      <c r="AH101" s="16"/>
      <c r="AI101" s="11">
        <v>78</v>
      </c>
      <c r="AJ101" s="14"/>
      <c r="AK101" s="15">
        <v>84.7</v>
      </c>
      <c r="AL101" s="16"/>
      <c r="AM101" s="11">
        <v>18.2</v>
      </c>
      <c r="AN101" s="17"/>
      <c r="AO101" s="15">
        <v>47.1</v>
      </c>
      <c r="AP101" s="16"/>
      <c r="AQ101" s="26">
        <v>68.099999999999994</v>
      </c>
      <c r="AR101" s="24"/>
      <c r="AS101" s="27">
        <v>12.8</v>
      </c>
      <c r="AT101" s="33"/>
      <c r="AU101" s="10">
        <v>64.7</v>
      </c>
      <c r="AV101" s="17"/>
      <c r="AW101" s="14"/>
      <c r="AX101" s="16"/>
      <c r="AZ101" s="98">
        <v>30.5</v>
      </c>
      <c r="BA101" s="42">
        <v>17.399999999999999</v>
      </c>
      <c r="BB101" s="42">
        <v>39</v>
      </c>
      <c r="BC101" s="16"/>
    </row>
    <row r="102" spans="1:55" s="1" customFormat="1" ht="18" customHeight="1" x14ac:dyDescent="0.2">
      <c r="A102" s="144"/>
      <c r="B102" s="146"/>
      <c r="C102" s="60"/>
      <c r="D102" s="50"/>
      <c r="E102" s="48"/>
      <c r="F102" s="49"/>
      <c r="G102" s="60"/>
      <c r="H102" s="50"/>
      <c r="I102" s="50"/>
      <c r="J102" s="49"/>
      <c r="K102" s="60"/>
      <c r="L102" s="50"/>
      <c r="M102" s="48"/>
      <c r="N102" s="49"/>
      <c r="O102" s="60"/>
      <c r="P102" s="50"/>
      <c r="Q102" s="50"/>
      <c r="R102" s="49"/>
      <c r="S102" s="60"/>
      <c r="T102" s="50"/>
      <c r="U102" s="50"/>
      <c r="V102" s="49"/>
      <c r="W102" s="60"/>
      <c r="X102" s="50"/>
      <c r="Y102" s="50"/>
      <c r="Z102" s="49"/>
      <c r="AA102" s="131"/>
      <c r="AB102" s="132"/>
      <c r="AC102" s="132"/>
      <c r="AD102" s="133"/>
      <c r="AE102" s="60"/>
      <c r="AF102" s="50"/>
      <c r="AG102" s="50"/>
      <c r="AH102" s="49"/>
      <c r="AI102" s="60"/>
      <c r="AJ102" s="50"/>
      <c r="AK102" s="50"/>
      <c r="AL102" s="49"/>
      <c r="AM102" s="60"/>
      <c r="AN102" s="48"/>
      <c r="AO102" s="50"/>
      <c r="AP102" s="49"/>
      <c r="AQ102" s="63"/>
      <c r="AR102" s="51"/>
      <c r="AS102" s="52"/>
      <c r="AT102" s="53"/>
      <c r="AU102" s="60"/>
      <c r="AV102" s="48"/>
      <c r="AW102" s="50"/>
      <c r="AX102" s="49"/>
      <c r="AZ102" s="95"/>
      <c r="BC102" s="16"/>
    </row>
    <row r="103" spans="1:55" s="1" customFormat="1" x14ac:dyDescent="0.2">
      <c r="A103" s="36">
        <v>25</v>
      </c>
      <c r="B103" s="55" t="s">
        <v>43</v>
      </c>
      <c r="C103" s="11">
        <v>7.95</v>
      </c>
      <c r="D103" s="14"/>
      <c r="E103" s="18">
        <v>7.95</v>
      </c>
      <c r="F103" s="16"/>
      <c r="G103" s="11">
        <v>6.18</v>
      </c>
      <c r="H103" s="14"/>
      <c r="I103" s="15">
        <v>6.18</v>
      </c>
      <c r="J103" s="16"/>
      <c r="K103" s="11">
        <v>32.700000000000003</v>
      </c>
      <c r="L103" s="14"/>
      <c r="M103" s="18">
        <v>32.700000000000003</v>
      </c>
      <c r="N103" s="16"/>
      <c r="O103" s="11">
        <v>0</v>
      </c>
      <c r="P103" s="14"/>
      <c r="Q103" s="15">
        <v>0</v>
      </c>
      <c r="R103" s="16"/>
      <c r="S103" s="11">
        <v>6.56</v>
      </c>
      <c r="T103" s="14"/>
      <c r="U103" s="15">
        <v>6.56</v>
      </c>
      <c r="V103" s="16"/>
      <c r="W103" s="11">
        <v>54.2</v>
      </c>
      <c r="X103" s="14"/>
      <c r="Y103" s="15">
        <v>54.2</v>
      </c>
      <c r="Z103" s="16"/>
      <c r="AA103" s="129">
        <v>50.6</v>
      </c>
      <c r="AB103" s="127"/>
      <c r="AC103" s="130">
        <v>50.6</v>
      </c>
      <c r="AD103" s="128"/>
      <c r="AE103" s="11">
        <v>37.4</v>
      </c>
      <c r="AF103" s="14"/>
      <c r="AG103" s="15">
        <v>37.4</v>
      </c>
      <c r="AH103" s="16"/>
      <c r="AI103" s="11">
        <v>27.4</v>
      </c>
      <c r="AJ103" s="14"/>
      <c r="AK103" s="15">
        <v>27.4</v>
      </c>
      <c r="AL103" s="16"/>
      <c r="AM103" s="11">
        <v>10.8</v>
      </c>
      <c r="AN103" s="17"/>
      <c r="AO103" s="15">
        <v>10.8</v>
      </c>
      <c r="AP103" s="16"/>
      <c r="AQ103" s="26">
        <v>89</v>
      </c>
      <c r="AR103" s="24"/>
      <c r="AS103" s="27">
        <v>89</v>
      </c>
      <c r="AT103" s="25"/>
      <c r="AU103" s="11">
        <v>9.2799999999999994</v>
      </c>
      <c r="AV103" s="17"/>
      <c r="AW103" s="15">
        <v>9.2799999999999994</v>
      </c>
      <c r="AX103" s="16"/>
      <c r="AZ103" s="95"/>
      <c r="BC103" s="16"/>
    </row>
    <row r="104" spans="1:55" s="1" customFormat="1" x14ac:dyDescent="0.2">
      <c r="A104" s="37"/>
      <c r="B104" s="56" t="s">
        <v>4</v>
      </c>
      <c r="C104" s="11">
        <v>83.3</v>
      </c>
      <c r="D104" s="14"/>
      <c r="E104" s="18">
        <v>96.6</v>
      </c>
      <c r="F104" s="16"/>
      <c r="G104" s="11">
        <v>23.3</v>
      </c>
      <c r="H104" s="14"/>
      <c r="I104" s="15">
        <v>10.7</v>
      </c>
      <c r="J104" s="16"/>
      <c r="K104" s="11">
        <v>94.6</v>
      </c>
      <c r="L104" s="14"/>
      <c r="M104" s="18">
        <v>97.5</v>
      </c>
      <c r="N104" s="16"/>
      <c r="O104" s="11">
        <v>64.099999999999994</v>
      </c>
      <c r="P104" s="14"/>
      <c r="Q104" s="15">
        <v>68.900000000000006</v>
      </c>
      <c r="R104" s="16"/>
      <c r="S104" s="11">
        <v>84.2</v>
      </c>
      <c r="T104" s="14"/>
      <c r="U104" s="15">
        <v>95.9</v>
      </c>
      <c r="V104" s="16"/>
      <c r="W104" s="11">
        <v>91.6</v>
      </c>
      <c r="X104" s="14"/>
      <c r="Y104" s="15">
        <v>96.6</v>
      </c>
      <c r="Z104" s="16"/>
      <c r="AA104" s="129">
        <v>11.4</v>
      </c>
      <c r="AB104" s="127"/>
      <c r="AC104" s="130">
        <v>2.2999999999999998</v>
      </c>
      <c r="AD104" s="128"/>
      <c r="AE104" s="11">
        <v>85.1</v>
      </c>
      <c r="AF104" s="14"/>
      <c r="AG104" s="15">
        <v>95.3</v>
      </c>
      <c r="AH104" s="16"/>
      <c r="AI104" s="11">
        <v>73.8</v>
      </c>
      <c r="AJ104" s="14"/>
      <c r="AK104" s="15">
        <v>87</v>
      </c>
      <c r="AL104" s="16"/>
      <c r="AM104" s="11">
        <v>4.93</v>
      </c>
      <c r="AN104" s="17"/>
      <c r="AO104" s="15">
        <v>7.59</v>
      </c>
      <c r="AP104" s="16"/>
      <c r="AQ104" s="26">
        <v>44</v>
      </c>
      <c r="AR104" s="24"/>
      <c r="AS104" s="27">
        <v>35.4</v>
      </c>
      <c r="AT104" s="25"/>
      <c r="AU104" s="11">
        <v>81.2</v>
      </c>
      <c r="AV104" s="17"/>
      <c r="AW104" s="15">
        <v>97.7</v>
      </c>
      <c r="AX104" s="16"/>
      <c r="AZ104" s="95"/>
      <c r="BA104" s="42">
        <v>1.23</v>
      </c>
      <c r="BB104" s="42">
        <v>10.47</v>
      </c>
      <c r="BC104" s="99">
        <v>23.27</v>
      </c>
    </row>
    <row r="105" spans="1:55" s="1" customFormat="1" x14ac:dyDescent="0.2">
      <c r="A105" s="37"/>
      <c r="B105" s="56" t="s">
        <v>5</v>
      </c>
      <c r="C105" s="11">
        <v>92</v>
      </c>
      <c r="D105" s="14"/>
      <c r="E105" s="18">
        <v>93.4</v>
      </c>
      <c r="F105" s="16"/>
      <c r="G105" s="11">
        <v>24.3</v>
      </c>
      <c r="H105" s="14"/>
      <c r="I105" s="15">
        <v>12.5</v>
      </c>
      <c r="J105" s="16"/>
      <c r="K105" s="11">
        <v>81.7</v>
      </c>
      <c r="L105" s="14"/>
      <c r="M105" s="18">
        <v>73.099999999999994</v>
      </c>
      <c r="N105" s="16"/>
      <c r="O105" s="11">
        <v>2.76</v>
      </c>
      <c r="P105" s="14"/>
      <c r="Q105" s="15">
        <v>1.57</v>
      </c>
      <c r="R105" s="16"/>
      <c r="S105" s="11">
        <v>33.6</v>
      </c>
      <c r="T105" s="14"/>
      <c r="U105" s="15">
        <v>71.599999999999994</v>
      </c>
      <c r="V105" s="16"/>
      <c r="W105" s="11">
        <v>78.2</v>
      </c>
      <c r="X105" s="14"/>
      <c r="Y105" s="15">
        <v>77.099999999999994</v>
      </c>
      <c r="Z105" s="16"/>
      <c r="AA105" s="129">
        <v>9.6199999999999992</v>
      </c>
      <c r="AB105" s="127"/>
      <c r="AC105" s="130">
        <v>19</v>
      </c>
      <c r="AD105" s="128"/>
      <c r="AE105" s="11">
        <v>77.599999999999994</v>
      </c>
      <c r="AF105" s="14"/>
      <c r="AG105" s="15">
        <v>74.7</v>
      </c>
      <c r="AH105" s="16"/>
      <c r="AI105" s="11">
        <v>34.5</v>
      </c>
      <c r="AJ105" s="14"/>
      <c r="AK105" s="15">
        <v>31.8</v>
      </c>
      <c r="AL105" s="16"/>
      <c r="AM105" s="11">
        <v>0.57999999999999996</v>
      </c>
      <c r="AN105" s="17"/>
      <c r="AO105" s="15">
        <v>0.27</v>
      </c>
      <c r="AP105" s="16"/>
      <c r="AQ105" s="26">
        <v>95.8</v>
      </c>
      <c r="AR105" s="24"/>
      <c r="AS105" s="27">
        <v>97.2</v>
      </c>
      <c r="AT105" s="25"/>
      <c r="AU105" s="11">
        <v>99.5</v>
      </c>
      <c r="AV105" s="17"/>
      <c r="AW105" s="15">
        <v>97.7</v>
      </c>
      <c r="AX105" s="16"/>
      <c r="AZ105" s="95"/>
      <c r="BA105" s="42">
        <v>-0.32</v>
      </c>
      <c r="BB105" s="42">
        <v>3.18</v>
      </c>
      <c r="BC105" s="99">
        <v>1.4</v>
      </c>
    </row>
    <row r="106" spans="1:55" s="1" customFormat="1" x14ac:dyDescent="0.2">
      <c r="A106" s="37"/>
      <c r="B106" s="56" t="s">
        <v>6</v>
      </c>
      <c r="C106" s="11">
        <v>82.9</v>
      </c>
      <c r="D106" s="14"/>
      <c r="E106" s="18">
        <v>97.1</v>
      </c>
      <c r="F106" s="16"/>
      <c r="G106" s="11">
        <v>23.1</v>
      </c>
      <c r="H106" s="14"/>
      <c r="I106" s="15">
        <v>15.4</v>
      </c>
      <c r="J106" s="16"/>
      <c r="K106" s="11">
        <v>76.7</v>
      </c>
      <c r="L106" s="14"/>
      <c r="M106" s="18">
        <v>73.7</v>
      </c>
      <c r="N106" s="16"/>
      <c r="O106" s="11">
        <v>0.81</v>
      </c>
      <c r="P106" s="14"/>
      <c r="Q106" s="15">
        <v>1.26</v>
      </c>
      <c r="R106" s="16"/>
      <c r="S106" s="11">
        <v>35.799999999999997</v>
      </c>
      <c r="T106" s="14"/>
      <c r="U106" s="15">
        <v>86.5</v>
      </c>
      <c r="V106" s="16"/>
      <c r="W106" s="11">
        <v>68.099999999999994</v>
      </c>
      <c r="X106" s="14"/>
      <c r="Y106" s="15">
        <v>65.900000000000006</v>
      </c>
      <c r="Z106" s="16"/>
      <c r="AA106" s="129">
        <v>12</v>
      </c>
      <c r="AB106" s="127"/>
      <c r="AC106" s="130">
        <v>19.399999999999999</v>
      </c>
      <c r="AD106" s="128"/>
      <c r="AE106" s="11">
        <v>63.1</v>
      </c>
      <c r="AF106" s="14"/>
      <c r="AG106" s="15">
        <v>62.6</v>
      </c>
      <c r="AH106" s="16"/>
      <c r="AI106" s="11">
        <v>37.9</v>
      </c>
      <c r="AJ106" s="14"/>
      <c r="AK106" s="15">
        <v>34.5</v>
      </c>
      <c r="AL106" s="16"/>
      <c r="AM106" s="11">
        <v>0.56999999999999995</v>
      </c>
      <c r="AN106" s="17"/>
      <c r="AO106" s="15">
        <v>0.2</v>
      </c>
      <c r="AP106" s="16"/>
      <c r="AQ106" s="26">
        <v>96.6</v>
      </c>
      <c r="AR106" s="24"/>
      <c r="AS106" s="27">
        <v>98.1</v>
      </c>
      <c r="AT106" s="25"/>
      <c r="AU106" s="11">
        <v>99.5</v>
      </c>
      <c r="AV106" s="17"/>
      <c r="AW106" s="15">
        <v>97.7</v>
      </c>
      <c r="AX106" s="16"/>
      <c r="AZ106" s="95"/>
      <c r="BA106" s="42">
        <v>-0.08</v>
      </c>
      <c r="BB106" s="42">
        <v>1.43</v>
      </c>
      <c r="BC106" s="99">
        <v>0.76</v>
      </c>
    </row>
    <row r="107" spans="1:55" s="1" customFormat="1" x14ac:dyDescent="0.2">
      <c r="A107" s="37"/>
      <c r="B107" s="56" t="s">
        <v>14</v>
      </c>
      <c r="C107" s="11">
        <v>84.8</v>
      </c>
      <c r="D107" s="14"/>
      <c r="E107" s="18">
        <v>38.9</v>
      </c>
      <c r="F107" s="16"/>
      <c r="G107" s="11">
        <v>13.7</v>
      </c>
      <c r="H107" s="14"/>
      <c r="I107" s="15">
        <v>14.6</v>
      </c>
      <c r="J107" s="16"/>
      <c r="K107" s="11">
        <v>1.95</v>
      </c>
      <c r="L107" s="14"/>
      <c r="M107" s="18">
        <v>87.5</v>
      </c>
      <c r="N107" s="16"/>
      <c r="O107" s="11">
        <v>18.2</v>
      </c>
      <c r="P107" s="14"/>
      <c r="Q107" s="15">
        <v>82.5</v>
      </c>
      <c r="R107" s="16"/>
      <c r="S107" s="11">
        <v>93.2</v>
      </c>
      <c r="T107" s="14"/>
      <c r="U107" s="15">
        <v>29.2</v>
      </c>
      <c r="V107" s="16"/>
      <c r="W107" s="11">
        <v>85.1</v>
      </c>
      <c r="X107" s="14"/>
      <c r="Y107" s="15">
        <v>85.5</v>
      </c>
      <c r="Z107" s="16"/>
      <c r="AA107" s="129">
        <v>7.37</v>
      </c>
      <c r="AB107" s="127"/>
      <c r="AC107" s="130">
        <v>8.7200000000000006</v>
      </c>
      <c r="AD107" s="128"/>
      <c r="AE107" s="11">
        <v>76.2</v>
      </c>
      <c r="AF107" s="14"/>
      <c r="AG107" s="15">
        <v>93.5</v>
      </c>
      <c r="AH107" s="16"/>
      <c r="AI107" s="11">
        <v>19.3</v>
      </c>
      <c r="AJ107" s="14"/>
      <c r="AK107" s="15">
        <v>9.1999999999999993</v>
      </c>
      <c r="AL107" s="16"/>
      <c r="AM107" s="11">
        <v>19.399999999999999</v>
      </c>
      <c r="AN107" s="17"/>
      <c r="AO107" s="15">
        <v>6.28</v>
      </c>
      <c r="AP107" s="16"/>
      <c r="AQ107" s="26">
        <v>89.6</v>
      </c>
      <c r="AR107" s="24"/>
      <c r="AS107" s="27">
        <v>98.1</v>
      </c>
      <c r="AT107" s="25"/>
      <c r="AU107" s="11">
        <v>65.3</v>
      </c>
      <c r="AV107" s="17"/>
      <c r="AW107" s="15">
        <v>50</v>
      </c>
      <c r="AX107" s="16"/>
      <c r="AZ107" s="95"/>
      <c r="BC107" s="16"/>
    </row>
    <row r="108" spans="1:55" s="1" customFormat="1" x14ac:dyDescent="0.2">
      <c r="A108" s="37"/>
      <c r="B108" s="56" t="s">
        <v>3</v>
      </c>
      <c r="C108" s="11">
        <v>87.5</v>
      </c>
      <c r="D108" s="14"/>
      <c r="E108" s="18">
        <v>39.299999999999997</v>
      </c>
      <c r="F108" s="16"/>
      <c r="G108" s="11">
        <v>17.899999999999999</v>
      </c>
      <c r="H108" s="14"/>
      <c r="I108" s="15">
        <v>20.399999999999999</v>
      </c>
      <c r="J108" s="16"/>
      <c r="K108" s="11">
        <v>0.72</v>
      </c>
      <c r="L108" s="14"/>
      <c r="M108" s="18">
        <v>6.49</v>
      </c>
      <c r="N108" s="16"/>
      <c r="O108" s="11">
        <v>16.399999999999999</v>
      </c>
      <c r="P108" s="14"/>
      <c r="Q108" s="15">
        <v>5.44</v>
      </c>
      <c r="R108" s="16"/>
      <c r="S108" s="11">
        <v>90.8</v>
      </c>
      <c r="T108" s="14"/>
      <c r="U108" s="15">
        <v>27.8</v>
      </c>
      <c r="V108" s="16"/>
      <c r="W108" s="11">
        <v>83.1</v>
      </c>
      <c r="X108" s="14"/>
      <c r="Y108" s="15">
        <v>81.3</v>
      </c>
      <c r="Z108" s="16"/>
      <c r="AA108" s="129">
        <v>5.25</v>
      </c>
      <c r="AB108" s="127"/>
      <c r="AC108" s="130">
        <v>9.23</v>
      </c>
      <c r="AD108" s="128"/>
      <c r="AE108" s="11">
        <v>78.400000000000006</v>
      </c>
      <c r="AF108" s="14"/>
      <c r="AG108" s="15">
        <v>88.7</v>
      </c>
      <c r="AH108" s="16"/>
      <c r="AI108" s="11">
        <v>15.7</v>
      </c>
      <c r="AJ108" s="14"/>
      <c r="AK108" s="15">
        <v>12.2</v>
      </c>
      <c r="AL108" s="16"/>
      <c r="AM108" s="11">
        <v>12.7</v>
      </c>
      <c r="AN108" s="17"/>
      <c r="AO108" s="15">
        <v>3.6</v>
      </c>
      <c r="AP108" s="16"/>
      <c r="AQ108" s="26">
        <v>90.3</v>
      </c>
      <c r="AR108" s="24"/>
      <c r="AS108" s="27">
        <v>97</v>
      </c>
      <c r="AT108" s="25"/>
      <c r="AU108" s="11">
        <v>77.900000000000006</v>
      </c>
      <c r="AV108" s="17"/>
      <c r="AW108" s="15">
        <v>65.099999999999994</v>
      </c>
      <c r="AX108" s="16"/>
      <c r="AZ108" s="95"/>
      <c r="BC108" s="16"/>
    </row>
    <row r="109" spans="1:55" s="1" customFormat="1" x14ac:dyDescent="0.2">
      <c r="A109" s="37"/>
      <c r="B109" s="56"/>
      <c r="C109" s="10"/>
      <c r="D109" s="14"/>
      <c r="E109" s="17"/>
      <c r="F109" s="16"/>
      <c r="G109" s="10"/>
      <c r="H109" s="14"/>
      <c r="I109" s="14"/>
      <c r="J109" s="16"/>
      <c r="K109" s="10"/>
      <c r="L109" s="14"/>
      <c r="M109" s="17"/>
      <c r="N109" s="16"/>
      <c r="O109" s="10"/>
      <c r="P109" s="14"/>
      <c r="Q109" s="14"/>
      <c r="R109" s="16"/>
      <c r="S109" s="10"/>
      <c r="T109" s="14"/>
      <c r="U109" s="14"/>
      <c r="V109" s="16"/>
      <c r="W109" s="10"/>
      <c r="X109" s="14"/>
      <c r="Y109" s="14"/>
      <c r="Z109" s="16"/>
      <c r="AA109" s="126"/>
      <c r="AB109" s="127"/>
      <c r="AC109" s="127"/>
      <c r="AD109" s="128"/>
      <c r="AE109" s="10"/>
      <c r="AF109" s="14"/>
      <c r="AG109" s="14"/>
      <c r="AH109" s="16"/>
      <c r="AI109" s="10"/>
      <c r="AJ109" s="14"/>
      <c r="AK109" s="14"/>
      <c r="AL109" s="16"/>
      <c r="AM109" s="10"/>
      <c r="AN109" s="17"/>
      <c r="AO109" s="14"/>
      <c r="AP109" s="16"/>
      <c r="AQ109" s="22"/>
      <c r="AR109" s="24"/>
      <c r="AS109" s="23"/>
      <c r="AT109" s="25"/>
      <c r="AU109" s="10"/>
      <c r="AV109" s="17"/>
      <c r="AW109" s="14"/>
      <c r="AX109" s="16"/>
      <c r="AZ109" s="95"/>
      <c r="BC109" s="16"/>
    </row>
    <row r="110" spans="1:55" s="1" customFormat="1" x14ac:dyDescent="0.2">
      <c r="A110" s="37">
        <v>26</v>
      </c>
      <c r="B110" s="56" t="s">
        <v>43</v>
      </c>
      <c r="C110" s="11">
        <v>4.07</v>
      </c>
      <c r="D110" s="14"/>
      <c r="E110" s="18">
        <v>4.07</v>
      </c>
      <c r="F110" s="16"/>
      <c r="G110" s="11">
        <v>8.69</v>
      </c>
      <c r="H110" s="14"/>
      <c r="I110" s="15">
        <v>8.69</v>
      </c>
      <c r="J110" s="16"/>
      <c r="K110" s="11">
        <v>31.6</v>
      </c>
      <c r="L110" s="14"/>
      <c r="M110" s="18">
        <v>31.6</v>
      </c>
      <c r="N110" s="16"/>
      <c r="O110" s="11">
        <v>1.2E-2</v>
      </c>
      <c r="P110" s="14"/>
      <c r="Q110" s="15">
        <v>1.2E-2</v>
      </c>
      <c r="R110" s="16"/>
      <c r="S110" s="11">
        <v>4.04</v>
      </c>
      <c r="T110" s="14"/>
      <c r="U110" s="15">
        <v>4.04</v>
      </c>
      <c r="V110" s="16"/>
      <c r="W110" s="11">
        <v>36</v>
      </c>
      <c r="X110" s="14"/>
      <c r="Y110" s="15">
        <v>36</v>
      </c>
      <c r="Z110" s="16"/>
      <c r="AA110" s="129">
        <v>72.3</v>
      </c>
      <c r="AB110" s="127"/>
      <c r="AC110" s="130">
        <v>72.3</v>
      </c>
      <c r="AD110" s="128"/>
      <c r="AE110" s="11">
        <v>26.4</v>
      </c>
      <c r="AF110" s="14"/>
      <c r="AG110" s="15">
        <v>26.4</v>
      </c>
      <c r="AH110" s="16"/>
      <c r="AI110" s="11">
        <v>41.9</v>
      </c>
      <c r="AJ110" s="14"/>
      <c r="AK110" s="15">
        <v>41.9</v>
      </c>
      <c r="AL110" s="16"/>
      <c r="AM110" s="11">
        <v>14.8</v>
      </c>
      <c r="AN110" s="17"/>
      <c r="AO110" s="15">
        <v>14.8</v>
      </c>
      <c r="AP110" s="16"/>
      <c r="AQ110" s="26">
        <v>90.4</v>
      </c>
      <c r="AR110" s="24"/>
      <c r="AS110" s="27">
        <v>90.4</v>
      </c>
      <c r="AT110" s="25"/>
      <c r="AU110" s="11">
        <v>8.01</v>
      </c>
      <c r="AV110" s="17"/>
      <c r="AW110" s="15">
        <v>8.01</v>
      </c>
      <c r="AX110" s="16"/>
      <c r="AZ110" s="95"/>
      <c r="BC110" s="16"/>
    </row>
    <row r="111" spans="1:55" s="1" customFormat="1" x14ac:dyDescent="0.2">
      <c r="A111" s="37"/>
      <c r="B111" s="56" t="s">
        <v>4</v>
      </c>
      <c r="C111" s="11">
        <v>98.5</v>
      </c>
      <c r="D111" s="14"/>
      <c r="E111" s="18">
        <v>61.5</v>
      </c>
      <c r="F111" s="16"/>
      <c r="G111" s="11">
        <v>25.3</v>
      </c>
      <c r="H111" s="14"/>
      <c r="I111" s="15">
        <v>6.63</v>
      </c>
      <c r="J111" s="16"/>
      <c r="K111" s="11">
        <v>81.599999999999994</v>
      </c>
      <c r="L111" s="14"/>
      <c r="M111" s="18">
        <v>95.1</v>
      </c>
      <c r="N111" s="16"/>
      <c r="O111" s="11">
        <v>61.6</v>
      </c>
      <c r="P111" s="14"/>
      <c r="Q111" s="15">
        <v>77.2</v>
      </c>
      <c r="R111" s="16"/>
      <c r="S111" s="11">
        <v>16</v>
      </c>
      <c r="T111" s="14"/>
      <c r="U111" s="15">
        <v>73.099999999999994</v>
      </c>
      <c r="V111" s="16"/>
      <c r="W111" s="11">
        <v>73.3</v>
      </c>
      <c r="X111" s="14"/>
      <c r="Y111" s="15">
        <v>94.4</v>
      </c>
      <c r="Z111" s="16"/>
      <c r="AA111" s="129">
        <v>26.3</v>
      </c>
      <c r="AB111" s="127"/>
      <c r="AC111" s="130">
        <v>1.1200000000000001</v>
      </c>
      <c r="AD111" s="128"/>
      <c r="AE111" s="11">
        <v>75.8</v>
      </c>
      <c r="AF111" s="14"/>
      <c r="AG111" s="15">
        <v>97.3</v>
      </c>
      <c r="AH111" s="16"/>
      <c r="AI111" s="11">
        <v>65.900000000000006</v>
      </c>
      <c r="AJ111" s="14"/>
      <c r="AK111" s="15">
        <v>94.9</v>
      </c>
      <c r="AL111" s="16"/>
      <c r="AM111" s="11">
        <v>6.5</v>
      </c>
      <c r="AN111" s="17"/>
      <c r="AO111" s="15">
        <v>12.2</v>
      </c>
      <c r="AP111" s="16"/>
      <c r="AQ111" s="26">
        <v>49.1</v>
      </c>
      <c r="AR111" s="24"/>
      <c r="AS111" s="27">
        <v>33.9</v>
      </c>
      <c r="AT111" s="25"/>
      <c r="AU111" s="11">
        <v>99.7</v>
      </c>
      <c r="AV111" s="17"/>
      <c r="AW111" s="15">
        <v>99.4</v>
      </c>
      <c r="AX111" s="16"/>
      <c r="AZ111" s="95"/>
      <c r="BA111" s="42">
        <v>-18.59</v>
      </c>
      <c r="BB111" s="42">
        <v>-9.5</v>
      </c>
      <c r="BC111" s="99">
        <v>-5</v>
      </c>
    </row>
    <row r="112" spans="1:55" s="1" customFormat="1" x14ac:dyDescent="0.2">
      <c r="A112" s="37"/>
      <c r="B112" s="56" t="s">
        <v>5</v>
      </c>
      <c r="C112" s="11">
        <v>94.6</v>
      </c>
      <c r="D112" s="14"/>
      <c r="E112" s="18">
        <v>91.2</v>
      </c>
      <c r="F112" s="16"/>
      <c r="G112" s="11">
        <v>27.3</v>
      </c>
      <c r="H112" s="14"/>
      <c r="I112" s="15">
        <v>18.5</v>
      </c>
      <c r="J112" s="16"/>
      <c r="K112" s="11">
        <v>78.3</v>
      </c>
      <c r="L112" s="14"/>
      <c r="M112" s="18">
        <v>68.099999999999994</v>
      </c>
      <c r="N112" s="16"/>
      <c r="O112" s="11">
        <v>0.82</v>
      </c>
      <c r="P112" s="14"/>
      <c r="Q112" s="15">
        <v>0.81</v>
      </c>
      <c r="R112" s="16"/>
      <c r="S112" s="11">
        <v>23.2</v>
      </c>
      <c r="T112" s="14"/>
      <c r="U112" s="15">
        <v>73.3</v>
      </c>
      <c r="V112" s="16"/>
      <c r="W112" s="11">
        <v>73.599999999999994</v>
      </c>
      <c r="X112" s="14"/>
      <c r="Y112" s="15">
        <v>71.099999999999994</v>
      </c>
      <c r="Z112" s="16"/>
      <c r="AA112" s="129">
        <v>21.8</v>
      </c>
      <c r="AB112" s="127"/>
      <c r="AC112" s="130">
        <v>16</v>
      </c>
      <c r="AD112" s="128"/>
      <c r="AE112" s="11">
        <v>69.400000000000006</v>
      </c>
      <c r="AF112" s="14"/>
      <c r="AG112" s="15">
        <v>69</v>
      </c>
      <c r="AH112" s="16"/>
      <c r="AI112" s="11">
        <v>44.2</v>
      </c>
      <c r="AJ112" s="14"/>
      <c r="AK112" s="15">
        <v>32.700000000000003</v>
      </c>
      <c r="AL112" s="16"/>
      <c r="AM112" s="11">
        <v>1.25</v>
      </c>
      <c r="AN112" s="17"/>
      <c r="AO112" s="15">
        <v>0.45</v>
      </c>
      <c r="AP112" s="16"/>
      <c r="AQ112" s="26">
        <v>94.9</v>
      </c>
      <c r="AR112" s="24"/>
      <c r="AS112" s="27">
        <v>89.5</v>
      </c>
      <c r="AT112" s="25"/>
      <c r="AU112" s="11">
        <v>97.9</v>
      </c>
      <c r="AV112" s="17"/>
      <c r="AW112" s="15">
        <v>99.4</v>
      </c>
      <c r="AX112" s="16"/>
      <c r="AZ112" s="95"/>
      <c r="BA112" s="42">
        <v>-1.48</v>
      </c>
      <c r="BB112" s="42">
        <v>13.35</v>
      </c>
      <c r="BC112" s="99">
        <v>2.94</v>
      </c>
    </row>
    <row r="113" spans="1:55" s="1" customFormat="1" x14ac:dyDescent="0.2">
      <c r="A113" s="37"/>
      <c r="B113" s="56" t="s">
        <v>6</v>
      </c>
      <c r="C113" s="11">
        <v>95.7</v>
      </c>
      <c r="D113" s="14"/>
      <c r="E113" s="18">
        <v>82.8</v>
      </c>
      <c r="F113" s="16"/>
      <c r="G113" s="11">
        <v>20.399999999999999</v>
      </c>
      <c r="H113" s="14"/>
      <c r="I113" s="15">
        <v>18.7</v>
      </c>
      <c r="J113" s="16"/>
      <c r="K113" s="11">
        <v>89.1</v>
      </c>
      <c r="L113" s="14"/>
      <c r="M113" s="18">
        <v>71.2</v>
      </c>
      <c r="N113" s="16"/>
      <c r="O113" s="11">
        <v>0.21</v>
      </c>
      <c r="P113" s="14"/>
      <c r="Q113" s="15">
        <v>0.63</v>
      </c>
      <c r="R113" s="16"/>
      <c r="S113" s="11">
        <v>26.6</v>
      </c>
      <c r="T113" s="14"/>
      <c r="U113" s="15">
        <v>68.3</v>
      </c>
      <c r="V113" s="16"/>
      <c r="W113" s="11">
        <v>63.5</v>
      </c>
      <c r="X113" s="14"/>
      <c r="Y113" s="15">
        <v>67.3</v>
      </c>
      <c r="Z113" s="16"/>
      <c r="AA113" s="129">
        <v>22</v>
      </c>
      <c r="AB113" s="127"/>
      <c r="AC113" s="130">
        <v>22.2</v>
      </c>
      <c r="AD113" s="128"/>
      <c r="AE113" s="11">
        <v>63.4</v>
      </c>
      <c r="AF113" s="14"/>
      <c r="AG113" s="15">
        <v>61.6</v>
      </c>
      <c r="AH113" s="16"/>
      <c r="AI113" s="11">
        <v>50</v>
      </c>
      <c r="AJ113" s="14"/>
      <c r="AK113" s="15">
        <v>18.600000000000001</v>
      </c>
      <c r="AL113" s="16"/>
      <c r="AM113" s="11">
        <v>0.3</v>
      </c>
      <c r="AN113" s="17"/>
      <c r="AO113" s="15">
        <v>0.21</v>
      </c>
      <c r="AP113" s="16"/>
      <c r="AQ113" s="26">
        <v>97.9</v>
      </c>
      <c r="AR113" s="24"/>
      <c r="AS113" s="27">
        <v>98.2</v>
      </c>
      <c r="AT113" s="25"/>
      <c r="AU113" s="11">
        <v>97.9</v>
      </c>
      <c r="AV113" s="17"/>
      <c r="AW113" s="15">
        <v>99.4</v>
      </c>
      <c r="AX113" s="16"/>
      <c r="AZ113" s="95"/>
      <c r="BA113" s="42">
        <v>-0.45</v>
      </c>
      <c r="BB113" s="42">
        <v>1.71</v>
      </c>
      <c r="BC113" s="99">
        <v>0.02</v>
      </c>
    </row>
    <row r="114" spans="1:55" s="1" customFormat="1" x14ac:dyDescent="0.2">
      <c r="A114" s="37"/>
      <c r="B114" s="56" t="s">
        <v>14</v>
      </c>
      <c r="C114" s="11">
        <v>61.1</v>
      </c>
      <c r="D114" s="14"/>
      <c r="E114" s="18">
        <v>58.9</v>
      </c>
      <c r="F114" s="16"/>
      <c r="G114" s="11">
        <v>32.5</v>
      </c>
      <c r="H114" s="14"/>
      <c r="I114" s="15">
        <v>12</v>
      </c>
      <c r="J114" s="16"/>
      <c r="K114" s="11">
        <v>1.34</v>
      </c>
      <c r="L114" s="14"/>
      <c r="M114" s="18">
        <v>20.8</v>
      </c>
      <c r="N114" s="16"/>
      <c r="O114" s="11">
        <v>21.3</v>
      </c>
      <c r="P114" s="14"/>
      <c r="Q114" s="15">
        <v>10.6</v>
      </c>
      <c r="R114" s="16"/>
      <c r="S114" s="11">
        <v>65.8</v>
      </c>
      <c r="T114" s="14"/>
      <c r="U114" s="15">
        <v>43.3</v>
      </c>
      <c r="V114" s="16"/>
      <c r="W114" s="11">
        <v>82.7</v>
      </c>
      <c r="X114" s="14"/>
      <c r="Y114" s="15">
        <v>84.3</v>
      </c>
      <c r="Z114" s="16"/>
      <c r="AA114" s="129">
        <v>4.6900000000000004</v>
      </c>
      <c r="AB114" s="127"/>
      <c r="AC114" s="130">
        <v>21.4</v>
      </c>
      <c r="AD114" s="128"/>
      <c r="AE114" s="11">
        <v>58.2</v>
      </c>
      <c r="AF114" s="14"/>
      <c r="AG114" s="15">
        <v>90.5</v>
      </c>
      <c r="AH114" s="16"/>
      <c r="AI114" s="11">
        <v>23.4</v>
      </c>
      <c r="AJ114" s="14"/>
      <c r="AK114" s="15">
        <v>10.8</v>
      </c>
      <c r="AL114" s="16"/>
      <c r="AM114" s="11">
        <v>32.9</v>
      </c>
      <c r="AN114" s="17"/>
      <c r="AO114" s="15">
        <v>2.0099999999999998</v>
      </c>
      <c r="AP114" s="16"/>
      <c r="AQ114" s="26">
        <v>69</v>
      </c>
      <c r="AR114" s="24"/>
      <c r="AS114" s="27">
        <v>96.6</v>
      </c>
      <c r="AT114" s="25"/>
      <c r="AU114" s="11">
        <v>96.2</v>
      </c>
      <c r="AV114" s="17"/>
      <c r="AW114" s="15">
        <v>32.5</v>
      </c>
      <c r="AX114" s="16"/>
      <c r="AZ114" s="95"/>
      <c r="BC114" s="16"/>
    </row>
    <row r="115" spans="1:55" s="1" customFormat="1" x14ac:dyDescent="0.2">
      <c r="A115" s="37"/>
      <c r="B115" s="56" t="s">
        <v>3</v>
      </c>
      <c r="C115" s="11">
        <v>69.3</v>
      </c>
      <c r="D115" s="14"/>
      <c r="E115" s="18">
        <v>58.8</v>
      </c>
      <c r="F115" s="16"/>
      <c r="G115" s="11">
        <v>25.8</v>
      </c>
      <c r="H115" s="14"/>
      <c r="I115" s="15">
        <v>26.7</v>
      </c>
      <c r="J115" s="16"/>
      <c r="K115" s="11">
        <v>0.42</v>
      </c>
      <c r="L115" s="14"/>
      <c r="M115" s="18">
        <v>11.9</v>
      </c>
      <c r="N115" s="16"/>
      <c r="O115" s="11">
        <v>15.1</v>
      </c>
      <c r="P115" s="14"/>
      <c r="Q115" s="15">
        <v>7.74</v>
      </c>
      <c r="R115" s="16"/>
      <c r="S115" s="11">
        <v>80</v>
      </c>
      <c r="T115" s="14"/>
      <c r="U115" s="15">
        <v>37.700000000000003</v>
      </c>
      <c r="V115" s="16"/>
      <c r="W115" s="11">
        <v>83.5</v>
      </c>
      <c r="X115" s="14"/>
      <c r="Y115" s="15">
        <v>80.099999999999994</v>
      </c>
      <c r="Z115" s="16"/>
      <c r="AA115" s="129">
        <v>9.06</v>
      </c>
      <c r="AB115" s="127"/>
      <c r="AC115" s="130">
        <v>15.4</v>
      </c>
      <c r="AD115" s="128"/>
      <c r="AE115" s="11">
        <v>69.7</v>
      </c>
      <c r="AF115" s="14"/>
      <c r="AG115" s="15">
        <v>88.8</v>
      </c>
      <c r="AH115" s="16"/>
      <c r="AI115" s="11">
        <v>30.7</v>
      </c>
      <c r="AJ115" s="14"/>
      <c r="AK115" s="15">
        <v>11.3</v>
      </c>
      <c r="AL115" s="16"/>
      <c r="AM115" s="11">
        <v>15.1</v>
      </c>
      <c r="AN115" s="17"/>
      <c r="AO115" s="15">
        <v>0.95</v>
      </c>
      <c r="AP115" s="16"/>
      <c r="AQ115" s="26">
        <v>82.1</v>
      </c>
      <c r="AR115" s="24"/>
      <c r="AS115" s="27">
        <v>95.3</v>
      </c>
      <c r="AT115" s="25"/>
      <c r="AU115" s="11">
        <v>91.9</v>
      </c>
      <c r="AV115" s="17"/>
      <c r="AW115" s="15">
        <v>55.8</v>
      </c>
      <c r="AX115" s="16"/>
      <c r="AZ115" s="95"/>
      <c r="BC115" s="16"/>
    </row>
    <row r="116" spans="1:55" s="1" customFormat="1" x14ac:dyDescent="0.2">
      <c r="A116" s="37"/>
      <c r="B116" s="56"/>
      <c r="C116" s="10"/>
      <c r="D116" s="14"/>
      <c r="E116" s="17"/>
      <c r="F116" s="16"/>
      <c r="G116" s="10"/>
      <c r="H116" s="14"/>
      <c r="I116" s="14"/>
      <c r="J116" s="16"/>
      <c r="K116" s="10"/>
      <c r="L116" s="14"/>
      <c r="M116" s="17"/>
      <c r="N116" s="16"/>
      <c r="O116" s="10"/>
      <c r="P116" s="14"/>
      <c r="Q116" s="14"/>
      <c r="R116" s="16"/>
      <c r="S116" s="10"/>
      <c r="T116" s="14"/>
      <c r="U116" s="14"/>
      <c r="V116" s="16"/>
      <c r="W116" s="10"/>
      <c r="X116" s="14"/>
      <c r="Y116" s="14"/>
      <c r="Z116" s="16"/>
      <c r="AA116" s="126"/>
      <c r="AB116" s="127"/>
      <c r="AC116" s="127"/>
      <c r="AD116" s="128"/>
      <c r="AE116" s="10"/>
      <c r="AF116" s="14"/>
      <c r="AG116" s="14"/>
      <c r="AH116" s="16"/>
      <c r="AI116" s="10"/>
      <c r="AJ116" s="14"/>
      <c r="AK116" s="14"/>
      <c r="AL116" s="16"/>
      <c r="AM116" s="10"/>
      <c r="AN116" s="17"/>
      <c r="AO116" s="14"/>
      <c r="AP116" s="16"/>
      <c r="AQ116" s="22"/>
      <c r="AR116" s="24"/>
      <c r="AS116" s="23"/>
      <c r="AT116" s="25"/>
      <c r="AU116" s="10"/>
      <c r="AV116" s="17"/>
      <c r="AW116" s="14"/>
      <c r="AX116" s="16"/>
      <c r="AZ116" s="95"/>
      <c r="BC116" s="16"/>
    </row>
    <row r="117" spans="1:55" s="1" customFormat="1" x14ac:dyDescent="0.2">
      <c r="A117" s="37">
        <v>27</v>
      </c>
      <c r="B117" s="56" t="s">
        <v>43</v>
      </c>
      <c r="C117" s="11">
        <v>5.62</v>
      </c>
      <c r="D117" s="14"/>
      <c r="E117" s="18">
        <v>5.62</v>
      </c>
      <c r="F117" s="16"/>
      <c r="G117" s="11">
        <v>1.7</v>
      </c>
      <c r="H117" s="14"/>
      <c r="I117" s="15">
        <v>1.7</v>
      </c>
      <c r="J117" s="16"/>
      <c r="K117" s="11">
        <v>26.1</v>
      </c>
      <c r="L117" s="14"/>
      <c r="M117" s="18">
        <v>26.1</v>
      </c>
      <c r="N117" s="16"/>
      <c r="O117" s="11">
        <v>0.01</v>
      </c>
      <c r="P117" s="14"/>
      <c r="Q117" s="15">
        <v>0.01</v>
      </c>
      <c r="R117" s="16"/>
      <c r="S117" s="11">
        <v>0.62</v>
      </c>
      <c r="T117" s="14"/>
      <c r="U117" s="15">
        <v>0.62</v>
      </c>
      <c r="V117" s="16"/>
      <c r="W117" s="11">
        <v>40.200000000000003</v>
      </c>
      <c r="X117" s="14"/>
      <c r="Y117" s="15">
        <v>40.200000000000003</v>
      </c>
      <c r="Z117" s="16"/>
      <c r="AA117" s="129">
        <v>68.3</v>
      </c>
      <c r="AB117" s="127"/>
      <c r="AC117" s="130">
        <v>68.3</v>
      </c>
      <c r="AD117" s="128"/>
      <c r="AE117" s="11">
        <v>34.299999999999997</v>
      </c>
      <c r="AF117" s="14"/>
      <c r="AG117" s="15">
        <v>34.299999999999997</v>
      </c>
      <c r="AH117" s="16"/>
      <c r="AI117" s="11">
        <v>37.6</v>
      </c>
      <c r="AJ117" s="14"/>
      <c r="AK117" s="15">
        <v>37.6</v>
      </c>
      <c r="AL117" s="16"/>
      <c r="AM117" s="11">
        <v>6.17</v>
      </c>
      <c r="AN117" s="17"/>
      <c r="AO117" s="15">
        <v>6.17</v>
      </c>
      <c r="AP117" s="16"/>
      <c r="AQ117" s="26">
        <v>96.5</v>
      </c>
      <c r="AR117" s="24"/>
      <c r="AS117" s="27">
        <v>96.5</v>
      </c>
      <c r="AT117" s="25"/>
      <c r="AU117" s="11">
        <v>25.5</v>
      </c>
      <c r="AV117" s="17"/>
      <c r="AW117" s="15">
        <v>25.5</v>
      </c>
      <c r="AX117" s="16"/>
      <c r="AZ117" s="95"/>
      <c r="BC117" s="16"/>
    </row>
    <row r="118" spans="1:55" s="1" customFormat="1" x14ac:dyDescent="0.2">
      <c r="A118" s="37"/>
      <c r="B118" s="56" t="s">
        <v>4</v>
      </c>
      <c r="C118" s="11">
        <v>72.599999999999994</v>
      </c>
      <c r="D118" s="14"/>
      <c r="E118" s="18">
        <v>80.400000000000006</v>
      </c>
      <c r="F118" s="16"/>
      <c r="G118" s="11">
        <v>3.22</v>
      </c>
      <c r="H118" s="14"/>
      <c r="I118" s="15">
        <v>19.8</v>
      </c>
      <c r="J118" s="16"/>
      <c r="K118" s="11">
        <v>84.1</v>
      </c>
      <c r="L118" s="14"/>
      <c r="M118" s="18">
        <v>96.9</v>
      </c>
      <c r="N118" s="16"/>
      <c r="O118" s="11">
        <v>48</v>
      </c>
      <c r="P118" s="14"/>
      <c r="Q118" s="15">
        <v>64.8</v>
      </c>
      <c r="R118" s="16"/>
      <c r="S118" s="11">
        <v>63.3</v>
      </c>
      <c r="T118" s="14"/>
      <c r="U118" s="15">
        <v>72.5</v>
      </c>
      <c r="V118" s="16"/>
      <c r="W118" s="11">
        <v>79.099999999999994</v>
      </c>
      <c r="X118" s="14"/>
      <c r="Y118" s="15">
        <v>88.2</v>
      </c>
      <c r="Z118" s="16"/>
      <c r="AA118" s="129">
        <v>20.9</v>
      </c>
      <c r="AB118" s="127"/>
      <c r="AC118" s="130">
        <v>3.4</v>
      </c>
      <c r="AD118" s="128"/>
      <c r="AE118" s="11">
        <v>68.599999999999994</v>
      </c>
      <c r="AF118" s="14"/>
      <c r="AG118" s="15">
        <v>90.3</v>
      </c>
      <c r="AH118" s="16"/>
      <c r="AI118" s="11">
        <v>44.5</v>
      </c>
      <c r="AJ118" s="14"/>
      <c r="AK118" s="15">
        <v>82.3</v>
      </c>
      <c r="AL118" s="16"/>
      <c r="AM118" s="11">
        <v>14.1</v>
      </c>
      <c r="AN118" s="17"/>
      <c r="AO118" s="15">
        <v>12.5</v>
      </c>
      <c r="AP118" s="16"/>
      <c r="AQ118" s="26">
        <v>59.8</v>
      </c>
      <c r="AR118" s="24"/>
      <c r="AS118" s="27">
        <v>23.8</v>
      </c>
      <c r="AT118" s="25"/>
      <c r="AU118" s="11">
        <v>70.5</v>
      </c>
      <c r="AV118" s="17"/>
      <c r="AW118" s="15">
        <v>80.5</v>
      </c>
      <c r="AX118" s="16"/>
      <c r="AZ118" s="95"/>
      <c r="BA118" s="42">
        <v>-7.4</v>
      </c>
      <c r="BB118" s="42">
        <v>-8.01</v>
      </c>
      <c r="BC118" s="99">
        <v>-4.96</v>
      </c>
    </row>
    <row r="119" spans="1:55" s="1" customFormat="1" x14ac:dyDescent="0.2">
      <c r="A119" s="37"/>
      <c r="B119" s="56" t="s">
        <v>5</v>
      </c>
      <c r="C119" s="11">
        <v>64.5</v>
      </c>
      <c r="D119" s="14"/>
      <c r="E119" s="18">
        <v>61.7</v>
      </c>
      <c r="F119" s="16"/>
      <c r="G119" s="11">
        <v>4.93</v>
      </c>
      <c r="H119" s="14"/>
      <c r="I119" s="15">
        <v>17.600000000000001</v>
      </c>
      <c r="J119" s="16"/>
      <c r="K119" s="11">
        <v>54.7</v>
      </c>
      <c r="L119" s="14"/>
      <c r="M119" s="18">
        <v>71.099999999999994</v>
      </c>
      <c r="N119" s="16"/>
      <c r="O119" s="11">
        <v>1.04</v>
      </c>
      <c r="P119" s="14"/>
      <c r="Q119" s="15">
        <v>1.35</v>
      </c>
      <c r="R119" s="16"/>
      <c r="S119" s="11">
        <v>9.24</v>
      </c>
      <c r="T119" s="14"/>
      <c r="U119" s="15">
        <v>51.6</v>
      </c>
      <c r="V119" s="16"/>
      <c r="W119" s="11">
        <v>63.3</v>
      </c>
      <c r="X119" s="14"/>
      <c r="Y119" s="15">
        <v>55.2</v>
      </c>
      <c r="Z119" s="16"/>
      <c r="AA119" s="129">
        <v>15.7</v>
      </c>
      <c r="AB119" s="127"/>
      <c r="AC119" s="130">
        <v>11.4</v>
      </c>
      <c r="AD119" s="128"/>
      <c r="AE119" s="11">
        <v>49.5</v>
      </c>
      <c r="AF119" s="14"/>
      <c r="AG119" s="15">
        <v>52.6</v>
      </c>
      <c r="AH119" s="16"/>
      <c r="AI119" s="11">
        <v>33.6</v>
      </c>
      <c r="AJ119" s="14"/>
      <c r="AK119" s="15">
        <v>25</v>
      </c>
      <c r="AL119" s="16"/>
      <c r="AM119" s="11">
        <v>0.64</v>
      </c>
      <c r="AN119" s="17"/>
      <c r="AO119" s="15">
        <v>0.15</v>
      </c>
      <c r="AP119" s="16"/>
      <c r="AQ119" s="26">
        <v>77.7</v>
      </c>
      <c r="AR119" s="24"/>
      <c r="AS119" s="27">
        <v>97.2</v>
      </c>
      <c r="AT119" s="25"/>
      <c r="AU119" s="11">
        <v>48.7</v>
      </c>
      <c r="AV119" s="17"/>
      <c r="AW119" s="15">
        <v>80.5</v>
      </c>
      <c r="AX119" s="16"/>
      <c r="AZ119" s="95"/>
      <c r="BA119" s="42">
        <v>-5.22</v>
      </c>
      <c r="BB119" s="42">
        <v>0.45</v>
      </c>
      <c r="BC119" s="99">
        <v>0.82</v>
      </c>
    </row>
    <row r="120" spans="1:55" s="1" customFormat="1" x14ac:dyDescent="0.2">
      <c r="A120" s="37"/>
      <c r="B120" s="56" t="s">
        <v>6</v>
      </c>
      <c r="C120" s="11">
        <v>67</v>
      </c>
      <c r="D120" s="14"/>
      <c r="E120" s="18">
        <v>61.4</v>
      </c>
      <c r="F120" s="16"/>
      <c r="G120" s="11">
        <v>6.58</v>
      </c>
      <c r="H120" s="14"/>
      <c r="I120" s="15">
        <v>10.3</v>
      </c>
      <c r="J120" s="16"/>
      <c r="K120" s="11">
        <v>59.8</v>
      </c>
      <c r="L120" s="14"/>
      <c r="M120" s="18">
        <v>61.7</v>
      </c>
      <c r="N120" s="16"/>
      <c r="O120" s="11">
        <v>1.36</v>
      </c>
      <c r="P120" s="14"/>
      <c r="Q120" s="15">
        <v>1.38</v>
      </c>
      <c r="R120" s="16"/>
      <c r="S120" s="11">
        <v>13.6</v>
      </c>
      <c r="T120" s="14"/>
      <c r="U120" s="15">
        <v>68.400000000000006</v>
      </c>
      <c r="V120" s="16"/>
      <c r="W120" s="11">
        <v>54.6</v>
      </c>
      <c r="X120" s="14"/>
      <c r="Y120" s="15">
        <v>48.6</v>
      </c>
      <c r="Z120" s="16"/>
      <c r="AA120" s="129">
        <v>20.399999999999999</v>
      </c>
      <c r="AB120" s="127"/>
      <c r="AC120" s="130">
        <v>21.8</v>
      </c>
      <c r="AD120" s="128"/>
      <c r="AE120" s="11">
        <v>49.1</v>
      </c>
      <c r="AF120" s="14"/>
      <c r="AG120" s="15">
        <v>47.9</v>
      </c>
      <c r="AH120" s="16"/>
      <c r="AI120" s="11">
        <v>30.3</v>
      </c>
      <c r="AJ120" s="14"/>
      <c r="AK120" s="15">
        <v>18.899999999999999</v>
      </c>
      <c r="AL120" s="16"/>
      <c r="AM120" s="11">
        <v>1.2</v>
      </c>
      <c r="AN120" s="17"/>
      <c r="AO120" s="15">
        <v>0.56999999999999995</v>
      </c>
      <c r="AP120" s="16"/>
      <c r="AQ120" s="26">
        <v>85</v>
      </c>
      <c r="AR120" s="24"/>
      <c r="AS120" s="27">
        <v>94.5</v>
      </c>
      <c r="AT120" s="25"/>
      <c r="AU120" s="11">
        <v>39</v>
      </c>
      <c r="AV120" s="17"/>
      <c r="AW120" s="15">
        <v>80.5</v>
      </c>
      <c r="AX120" s="16"/>
      <c r="AZ120" s="95"/>
      <c r="BA120" s="42">
        <v>-2.91</v>
      </c>
      <c r="BB120" s="42">
        <v>2.85</v>
      </c>
      <c r="BC120" s="99">
        <v>0.39</v>
      </c>
    </row>
    <row r="121" spans="1:55" s="1" customFormat="1" x14ac:dyDescent="0.2">
      <c r="A121" s="37"/>
      <c r="B121" s="56"/>
      <c r="C121" s="10"/>
      <c r="D121" s="14"/>
      <c r="E121" s="17"/>
      <c r="F121" s="16"/>
      <c r="G121" s="10"/>
      <c r="H121" s="14"/>
      <c r="I121" s="14"/>
      <c r="J121" s="16"/>
      <c r="K121" s="10"/>
      <c r="L121" s="14"/>
      <c r="M121" s="17"/>
      <c r="N121" s="16"/>
      <c r="O121" s="10"/>
      <c r="P121" s="14"/>
      <c r="Q121" s="14"/>
      <c r="R121" s="16"/>
      <c r="S121" s="10"/>
      <c r="T121" s="14"/>
      <c r="U121" s="14"/>
      <c r="V121" s="16"/>
      <c r="W121" s="10"/>
      <c r="X121" s="14"/>
      <c r="Y121" s="14"/>
      <c r="Z121" s="16"/>
      <c r="AA121" s="126"/>
      <c r="AB121" s="127"/>
      <c r="AC121" s="127"/>
      <c r="AD121" s="128"/>
      <c r="AE121" s="10"/>
      <c r="AF121" s="14"/>
      <c r="AG121" s="14"/>
      <c r="AH121" s="16"/>
      <c r="AI121" s="10"/>
      <c r="AJ121" s="14"/>
      <c r="AK121" s="14"/>
      <c r="AL121" s="16"/>
      <c r="AM121" s="10"/>
      <c r="AN121" s="17"/>
      <c r="AO121" s="14"/>
      <c r="AP121" s="16"/>
      <c r="AQ121" s="22"/>
      <c r="AR121" s="24"/>
      <c r="AS121" s="23"/>
      <c r="AT121" s="25"/>
      <c r="AU121" s="10"/>
      <c r="AV121" s="17"/>
      <c r="AW121" s="14"/>
      <c r="AX121" s="16"/>
      <c r="AZ121" s="95"/>
      <c r="BC121" s="16"/>
    </row>
    <row r="122" spans="1:55" s="1" customFormat="1" x14ac:dyDescent="0.2">
      <c r="A122" s="37">
        <v>28</v>
      </c>
      <c r="B122" s="56" t="s">
        <v>43</v>
      </c>
      <c r="C122" s="11">
        <v>4.45</v>
      </c>
      <c r="D122" s="14"/>
      <c r="E122" s="18">
        <v>4.45</v>
      </c>
      <c r="F122" s="16"/>
      <c r="G122" s="11">
        <v>16.100000000000001</v>
      </c>
      <c r="H122" s="14"/>
      <c r="I122" s="15">
        <v>16.100000000000001</v>
      </c>
      <c r="J122" s="16"/>
      <c r="K122" s="11">
        <v>31.7</v>
      </c>
      <c r="L122" s="14"/>
      <c r="M122" s="18">
        <v>31.7</v>
      </c>
      <c r="N122" s="16"/>
      <c r="O122" s="11">
        <v>0</v>
      </c>
      <c r="P122" s="14"/>
      <c r="Q122" s="15">
        <v>0</v>
      </c>
      <c r="R122" s="16"/>
      <c r="S122" s="11">
        <v>3.74</v>
      </c>
      <c r="T122" s="14"/>
      <c r="U122" s="15">
        <v>3.74</v>
      </c>
      <c r="V122" s="16"/>
      <c r="W122" s="11">
        <v>49.4</v>
      </c>
      <c r="X122" s="14"/>
      <c r="Y122" s="15">
        <v>49.4</v>
      </c>
      <c r="Z122" s="16"/>
      <c r="AA122" s="129">
        <v>40</v>
      </c>
      <c r="AB122" s="127"/>
      <c r="AC122" s="130">
        <v>40</v>
      </c>
      <c r="AD122" s="128"/>
      <c r="AE122" s="11">
        <v>55.3</v>
      </c>
      <c r="AF122" s="14"/>
      <c r="AG122" s="15">
        <v>55.3</v>
      </c>
      <c r="AH122" s="16"/>
      <c r="AI122" s="11">
        <v>38.799999999999997</v>
      </c>
      <c r="AJ122" s="14"/>
      <c r="AK122" s="15">
        <v>38.799999999999997</v>
      </c>
      <c r="AL122" s="16"/>
      <c r="AM122" s="11">
        <v>16.5</v>
      </c>
      <c r="AN122" s="17"/>
      <c r="AO122" s="15">
        <v>16.5</v>
      </c>
      <c r="AP122" s="16"/>
      <c r="AQ122" s="26">
        <v>86.2</v>
      </c>
      <c r="AR122" s="24"/>
      <c r="AS122" s="27">
        <v>86.2</v>
      </c>
      <c r="AT122" s="25"/>
      <c r="AU122" s="11">
        <v>20.100000000000001</v>
      </c>
      <c r="AV122" s="17"/>
      <c r="AW122" s="15">
        <v>20.100000000000001</v>
      </c>
      <c r="AX122" s="16"/>
      <c r="AZ122" s="95"/>
      <c r="BC122" s="16"/>
    </row>
    <row r="123" spans="1:55" s="1" customFormat="1" x14ac:dyDescent="0.2">
      <c r="A123" s="37"/>
      <c r="B123" s="56" t="s">
        <v>4</v>
      </c>
      <c r="C123" s="11">
        <v>77.099999999999994</v>
      </c>
      <c r="D123" s="14"/>
      <c r="E123" s="18">
        <v>54.6</v>
      </c>
      <c r="F123" s="16"/>
      <c r="G123" s="11">
        <v>4.88</v>
      </c>
      <c r="H123" s="14"/>
      <c r="I123" s="15">
        <v>12.1</v>
      </c>
      <c r="J123" s="16"/>
      <c r="K123" s="11">
        <v>87.3</v>
      </c>
      <c r="L123" s="14"/>
      <c r="M123" s="18">
        <v>85.6</v>
      </c>
      <c r="N123" s="16"/>
      <c r="O123" s="11">
        <v>48.9</v>
      </c>
      <c r="P123" s="14"/>
      <c r="Q123" s="15">
        <v>32.4</v>
      </c>
      <c r="R123" s="16"/>
      <c r="S123" s="11">
        <v>52.8</v>
      </c>
      <c r="T123" s="14"/>
      <c r="U123" s="15">
        <v>36.299999999999997</v>
      </c>
      <c r="V123" s="16"/>
      <c r="W123" s="11">
        <v>81.7</v>
      </c>
      <c r="X123" s="14"/>
      <c r="Y123" s="15">
        <v>81.8</v>
      </c>
      <c r="Z123" s="16"/>
      <c r="AA123" s="129">
        <v>10.1</v>
      </c>
      <c r="AB123" s="127"/>
      <c r="AC123" s="130">
        <v>6.33</v>
      </c>
      <c r="AD123" s="128"/>
      <c r="AE123" s="11">
        <v>79.5</v>
      </c>
      <c r="AF123" s="14"/>
      <c r="AG123" s="15">
        <v>76.8</v>
      </c>
      <c r="AH123" s="16"/>
      <c r="AI123" s="11">
        <v>58.6</v>
      </c>
      <c r="AJ123" s="14"/>
      <c r="AK123" s="15">
        <v>52.5</v>
      </c>
      <c r="AL123" s="16"/>
      <c r="AM123" s="11">
        <v>7.61</v>
      </c>
      <c r="AN123" s="17"/>
      <c r="AO123" s="15">
        <v>3.41</v>
      </c>
      <c r="AP123" s="16"/>
      <c r="AQ123" s="26">
        <v>51.5</v>
      </c>
      <c r="AR123" s="24"/>
      <c r="AS123" s="27">
        <v>72.099999999999994</v>
      </c>
      <c r="AT123" s="25"/>
      <c r="AU123" s="11">
        <v>88.7</v>
      </c>
      <c r="AV123" s="17"/>
      <c r="AW123" s="15">
        <v>75</v>
      </c>
      <c r="AX123" s="16"/>
      <c r="AZ123" s="95"/>
      <c r="BA123" s="42">
        <v>5.55</v>
      </c>
      <c r="BB123" s="42">
        <v>3.94</v>
      </c>
      <c r="BC123" s="99">
        <v>7.66</v>
      </c>
    </row>
    <row r="124" spans="1:55" s="1" customFormat="1" x14ac:dyDescent="0.2">
      <c r="A124" s="37"/>
      <c r="B124" s="56" t="s">
        <v>5</v>
      </c>
      <c r="C124" s="11">
        <v>36</v>
      </c>
      <c r="D124" s="14"/>
      <c r="E124" s="18">
        <v>65.400000000000006</v>
      </c>
      <c r="F124" s="16"/>
      <c r="G124" s="11">
        <v>26.2</v>
      </c>
      <c r="H124" s="14"/>
      <c r="I124" s="15">
        <v>42</v>
      </c>
      <c r="J124" s="16"/>
      <c r="K124" s="11">
        <v>79</v>
      </c>
      <c r="L124" s="14"/>
      <c r="M124" s="18">
        <v>77.400000000000006</v>
      </c>
      <c r="N124" s="16"/>
      <c r="O124" s="11">
        <v>0.69</v>
      </c>
      <c r="P124" s="14"/>
      <c r="Q124" s="15">
        <v>2.34</v>
      </c>
      <c r="R124" s="16"/>
      <c r="S124" s="11">
        <v>4.49</v>
      </c>
      <c r="T124" s="14"/>
      <c r="U124" s="15">
        <v>48.7</v>
      </c>
      <c r="V124" s="16"/>
      <c r="W124" s="11">
        <v>72.8</v>
      </c>
      <c r="X124" s="14"/>
      <c r="Y124" s="15">
        <v>63.9</v>
      </c>
      <c r="Z124" s="16"/>
      <c r="AA124" s="129">
        <v>12.9</v>
      </c>
      <c r="AB124" s="127"/>
      <c r="AC124" s="130">
        <v>16</v>
      </c>
      <c r="AD124" s="128"/>
      <c r="AE124" s="11">
        <v>60.8</v>
      </c>
      <c r="AF124" s="14"/>
      <c r="AG124" s="15">
        <v>77.8</v>
      </c>
      <c r="AH124" s="16"/>
      <c r="AI124" s="11">
        <v>19.8</v>
      </c>
      <c r="AJ124" s="14"/>
      <c r="AK124" s="15">
        <v>33.5</v>
      </c>
      <c r="AL124" s="16"/>
      <c r="AM124" s="11">
        <v>0.47</v>
      </c>
      <c r="AN124" s="17"/>
      <c r="AO124" s="15">
        <v>0.15</v>
      </c>
      <c r="AP124" s="16"/>
      <c r="AQ124" s="26">
        <v>92.9</v>
      </c>
      <c r="AR124" s="24"/>
      <c r="AS124" s="27">
        <v>96</v>
      </c>
      <c r="AT124" s="25"/>
      <c r="AU124" s="11">
        <v>51.5</v>
      </c>
      <c r="AV124" s="17"/>
      <c r="AW124" s="15">
        <v>75</v>
      </c>
      <c r="AX124" s="16"/>
      <c r="AZ124" s="95"/>
      <c r="BA124" s="42">
        <v>-0.19</v>
      </c>
      <c r="BB124" s="42">
        <v>1.55</v>
      </c>
      <c r="BC124" s="99">
        <v>0.42</v>
      </c>
    </row>
    <row r="125" spans="1:55" s="1" customFormat="1" x14ac:dyDescent="0.2">
      <c r="A125" s="91"/>
      <c r="B125" s="145"/>
      <c r="C125" s="11"/>
      <c r="D125" s="14"/>
      <c r="E125" s="18"/>
      <c r="F125" s="16"/>
      <c r="G125" s="11"/>
      <c r="H125" s="14"/>
      <c r="I125" s="15"/>
      <c r="J125" s="16"/>
      <c r="K125" s="11"/>
      <c r="L125" s="14"/>
      <c r="M125" s="18"/>
      <c r="N125" s="16"/>
      <c r="O125" s="11"/>
      <c r="P125" s="14"/>
      <c r="Q125" s="15"/>
      <c r="R125" s="16"/>
      <c r="S125" s="11"/>
      <c r="T125" s="14"/>
      <c r="U125" s="15"/>
      <c r="V125" s="16"/>
      <c r="W125" s="11"/>
      <c r="X125" s="14"/>
      <c r="Y125" s="15"/>
      <c r="Z125" s="16"/>
      <c r="AA125" s="129"/>
      <c r="AB125" s="127"/>
      <c r="AC125" s="130"/>
      <c r="AD125" s="128"/>
      <c r="AE125" s="11"/>
      <c r="AF125" s="14"/>
      <c r="AG125" s="15"/>
      <c r="AH125" s="16"/>
      <c r="AI125" s="11"/>
      <c r="AJ125" s="14"/>
      <c r="AK125" s="15"/>
      <c r="AL125" s="16"/>
      <c r="AM125" s="11"/>
      <c r="AN125" s="17"/>
      <c r="AO125" s="15"/>
      <c r="AP125" s="16"/>
      <c r="AQ125" s="26"/>
      <c r="AR125" s="24"/>
      <c r="AS125" s="27"/>
      <c r="AT125" s="25"/>
      <c r="AU125" s="11"/>
      <c r="AV125" s="17"/>
      <c r="AW125" s="15"/>
      <c r="AX125" s="16"/>
      <c r="AZ125" s="95"/>
      <c r="BA125" s="42">
        <v>1.19</v>
      </c>
      <c r="BB125" s="42">
        <v>1.8</v>
      </c>
      <c r="BC125" s="99">
        <v>0.24</v>
      </c>
    </row>
    <row r="126" spans="1:55" s="1" customFormat="1" x14ac:dyDescent="0.2">
      <c r="A126" s="91"/>
      <c r="B126" s="145"/>
      <c r="C126" s="61"/>
      <c r="D126" s="45"/>
      <c r="E126" s="48"/>
      <c r="F126" s="44"/>
      <c r="G126" s="61"/>
      <c r="H126" s="45"/>
      <c r="I126" s="45"/>
      <c r="J126" s="44"/>
      <c r="K126" s="61"/>
      <c r="L126" s="45"/>
      <c r="M126" s="48"/>
      <c r="N126" s="44"/>
      <c r="O126" s="61"/>
      <c r="P126" s="45"/>
      <c r="Q126" s="45"/>
      <c r="R126" s="44"/>
      <c r="S126" s="61"/>
      <c r="T126" s="45"/>
      <c r="U126" s="50"/>
      <c r="V126" s="44"/>
      <c r="W126" s="61"/>
      <c r="X126" s="45"/>
      <c r="Y126" s="45"/>
      <c r="Z126" s="44"/>
      <c r="AA126" s="134"/>
      <c r="AB126" s="135"/>
      <c r="AC126" s="135"/>
      <c r="AD126" s="136"/>
      <c r="AE126" s="61"/>
      <c r="AF126" s="45"/>
      <c r="AG126" s="45"/>
      <c r="AH126" s="44"/>
      <c r="AI126" s="61"/>
      <c r="AJ126" s="45"/>
      <c r="AK126" s="45"/>
      <c r="AL126" s="44"/>
      <c r="AM126" s="61"/>
      <c r="AN126" s="45"/>
      <c r="AO126" s="45"/>
      <c r="AP126" s="44"/>
      <c r="AQ126" s="64"/>
      <c r="AR126" s="46"/>
      <c r="AS126" s="46"/>
      <c r="AT126" s="47"/>
      <c r="AU126" s="61"/>
      <c r="AV126" s="45"/>
      <c r="AW126" s="45"/>
      <c r="AX126" s="44"/>
      <c r="AZ126" s="95"/>
      <c r="BC126" s="16"/>
    </row>
    <row r="127" spans="1:55" s="1" customFormat="1" x14ac:dyDescent="0.2">
      <c r="A127" s="91">
        <v>29</v>
      </c>
      <c r="B127" s="55" t="s">
        <v>43</v>
      </c>
      <c r="C127" s="10"/>
      <c r="D127" s="14"/>
      <c r="E127" s="17"/>
      <c r="F127" s="16"/>
      <c r="G127" s="11">
        <v>6.85</v>
      </c>
      <c r="H127" s="14"/>
      <c r="I127" s="15">
        <v>6.85</v>
      </c>
      <c r="J127" s="16"/>
      <c r="K127" s="10"/>
      <c r="L127" s="14"/>
      <c r="M127" s="17"/>
      <c r="N127" s="16"/>
      <c r="O127" s="11">
        <v>1.85</v>
      </c>
      <c r="P127" s="14"/>
      <c r="Q127" s="15">
        <v>1.85</v>
      </c>
      <c r="R127" s="16"/>
      <c r="S127" s="10"/>
      <c r="T127" s="14"/>
      <c r="U127" s="14"/>
      <c r="V127" s="16"/>
      <c r="W127" s="10"/>
      <c r="X127" s="14"/>
      <c r="Y127" s="14"/>
      <c r="Z127" s="16"/>
      <c r="AA127" s="129">
        <v>56.4</v>
      </c>
      <c r="AB127" s="127"/>
      <c r="AC127" s="130">
        <v>56.4</v>
      </c>
      <c r="AD127" s="128"/>
      <c r="AE127" s="11">
        <v>24.5</v>
      </c>
      <c r="AF127" s="14"/>
      <c r="AG127" s="15">
        <v>24.5</v>
      </c>
      <c r="AH127" s="16"/>
      <c r="AI127" s="11">
        <v>24.7</v>
      </c>
      <c r="AJ127" s="14"/>
      <c r="AK127" s="15">
        <v>24.7</v>
      </c>
      <c r="AL127" s="16"/>
      <c r="AM127" s="10"/>
      <c r="AN127" s="17"/>
      <c r="AO127" s="14"/>
      <c r="AP127" s="16"/>
      <c r="AQ127" s="26">
        <v>82.6</v>
      </c>
      <c r="AR127" s="24"/>
      <c r="AS127" s="27">
        <v>82.6</v>
      </c>
      <c r="AT127" s="25"/>
      <c r="AU127" s="10"/>
      <c r="AV127" s="17"/>
      <c r="AW127" s="14"/>
      <c r="AX127" s="16"/>
      <c r="AZ127" s="95"/>
      <c r="BC127" s="16"/>
    </row>
    <row r="128" spans="1:55" s="1" customFormat="1" x14ac:dyDescent="0.2">
      <c r="A128" s="37"/>
      <c r="B128" s="56" t="s">
        <v>2</v>
      </c>
      <c r="C128" s="10"/>
      <c r="D128" s="14"/>
      <c r="E128" s="17"/>
      <c r="F128" s="16"/>
      <c r="G128" s="11">
        <v>13.5</v>
      </c>
      <c r="H128" s="15"/>
      <c r="I128" s="15">
        <v>13.1</v>
      </c>
      <c r="J128" s="16"/>
      <c r="K128" s="10"/>
      <c r="L128" s="14"/>
      <c r="M128" s="17"/>
      <c r="N128" s="16"/>
      <c r="O128" s="11">
        <v>9.84</v>
      </c>
      <c r="P128" s="14"/>
      <c r="Q128" s="15">
        <v>15.9</v>
      </c>
      <c r="R128" s="16"/>
      <c r="S128" s="10"/>
      <c r="T128" s="14"/>
      <c r="U128" s="14"/>
      <c r="V128" s="16"/>
      <c r="W128" s="10"/>
      <c r="X128" s="14"/>
      <c r="Y128" s="14"/>
      <c r="Z128" s="16"/>
      <c r="AA128" s="129">
        <v>16.3</v>
      </c>
      <c r="AB128" s="127"/>
      <c r="AC128" s="130">
        <v>23.6</v>
      </c>
      <c r="AD128" s="128"/>
      <c r="AE128" s="11">
        <v>72.5</v>
      </c>
      <c r="AF128" s="14"/>
      <c r="AG128" s="15">
        <v>68.7</v>
      </c>
      <c r="AH128" s="16"/>
      <c r="AI128" s="11">
        <v>48.5</v>
      </c>
      <c r="AJ128" s="14"/>
      <c r="AK128" s="15">
        <v>11.7</v>
      </c>
      <c r="AL128" s="16"/>
      <c r="AM128" s="10"/>
      <c r="AN128" s="17"/>
      <c r="AO128" s="14"/>
      <c r="AP128" s="16"/>
      <c r="AQ128" s="26">
        <v>84</v>
      </c>
      <c r="AR128" s="24"/>
      <c r="AS128" s="27">
        <v>83.4</v>
      </c>
      <c r="AT128" s="25"/>
      <c r="AU128" s="10"/>
      <c r="AV128" s="17"/>
      <c r="AW128" s="14"/>
      <c r="AX128" s="16"/>
      <c r="AZ128" s="95"/>
      <c r="BC128" s="16"/>
    </row>
    <row r="129" spans="1:55" s="1" customFormat="1" x14ac:dyDescent="0.2">
      <c r="A129" s="37"/>
      <c r="B129" s="56" t="s">
        <v>12</v>
      </c>
      <c r="C129" s="10"/>
      <c r="D129" s="14"/>
      <c r="E129" s="17"/>
      <c r="F129" s="16"/>
      <c r="G129" s="11">
        <v>16.8</v>
      </c>
      <c r="H129" s="15"/>
      <c r="I129" s="15">
        <v>11.1</v>
      </c>
      <c r="J129" s="16"/>
      <c r="K129" s="10"/>
      <c r="L129" s="14"/>
      <c r="M129" s="17"/>
      <c r="N129" s="16"/>
      <c r="O129" s="11">
        <v>4.34</v>
      </c>
      <c r="P129" s="14"/>
      <c r="Q129" s="15">
        <v>21.2</v>
      </c>
      <c r="R129" s="16"/>
      <c r="S129" s="10"/>
      <c r="T129" s="14"/>
      <c r="U129" s="14"/>
      <c r="V129" s="16"/>
      <c r="W129" s="10"/>
      <c r="X129" s="14"/>
      <c r="Y129" s="14"/>
      <c r="Z129" s="16"/>
      <c r="AA129" s="129">
        <v>7.8</v>
      </c>
      <c r="AB129" s="127"/>
      <c r="AC129" s="130">
        <v>28.4</v>
      </c>
      <c r="AD129" s="128"/>
      <c r="AE129" s="11">
        <v>68.599999999999994</v>
      </c>
      <c r="AF129" s="14"/>
      <c r="AG129" s="15">
        <v>59.6</v>
      </c>
      <c r="AH129" s="16"/>
      <c r="AI129" s="11">
        <v>54</v>
      </c>
      <c r="AJ129" s="14"/>
      <c r="AK129" s="15">
        <v>22.6</v>
      </c>
      <c r="AL129" s="16"/>
      <c r="AM129" s="10"/>
      <c r="AN129" s="17"/>
      <c r="AO129" s="14"/>
      <c r="AP129" s="16"/>
      <c r="AQ129" s="26">
        <v>77.3</v>
      </c>
      <c r="AR129" s="24"/>
      <c r="AS129" s="27">
        <v>77.900000000000006</v>
      </c>
      <c r="AT129" s="25"/>
      <c r="AU129" s="10"/>
      <c r="AV129" s="17"/>
      <c r="AW129" s="14"/>
      <c r="AX129" s="16"/>
      <c r="AZ129" s="95"/>
      <c r="BC129" s="16"/>
    </row>
    <row r="130" spans="1:55" s="1" customFormat="1" x14ac:dyDescent="0.2">
      <c r="A130" s="37"/>
      <c r="B130" s="56"/>
      <c r="C130" s="10"/>
      <c r="D130" s="14"/>
      <c r="E130" s="17"/>
      <c r="F130" s="16"/>
      <c r="G130" s="10"/>
      <c r="H130" s="14"/>
      <c r="I130" s="14"/>
      <c r="J130" s="16"/>
      <c r="K130" s="10"/>
      <c r="L130" s="14"/>
      <c r="M130" s="17"/>
      <c r="N130" s="16"/>
      <c r="O130" s="10"/>
      <c r="P130" s="14"/>
      <c r="Q130" s="14"/>
      <c r="R130" s="16"/>
      <c r="S130" s="10"/>
      <c r="T130" s="14"/>
      <c r="U130" s="14"/>
      <c r="V130" s="16"/>
      <c r="W130" s="10"/>
      <c r="X130" s="14"/>
      <c r="Y130" s="14"/>
      <c r="Z130" s="16"/>
      <c r="AA130" s="126"/>
      <c r="AB130" s="127"/>
      <c r="AC130" s="127"/>
      <c r="AD130" s="128"/>
      <c r="AE130" s="10"/>
      <c r="AF130" s="14"/>
      <c r="AG130" s="14"/>
      <c r="AH130" s="16"/>
      <c r="AI130" s="10"/>
      <c r="AJ130" s="14"/>
      <c r="AK130" s="14"/>
      <c r="AL130" s="16"/>
      <c r="AM130" s="10"/>
      <c r="AN130" s="17"/>
      <c r="AO130" s="14"/>
      <c r="AP130" s="16"/>
      <c r="AQ130" s="22"/>
      <c r="AR130" s="24"/>
      <c r="AS130" s="23"/>
      <c r="AT130" s="25"/>
      <c r="AU130" s="10"/>
      <c r="AV130" s="17"/>
      <c r="AW130" s="14"/>
      <c r="AX130" s="16"/>
      <c r="AZ130" s="95"/>
      <c r="BC130" s="16"/>
    </row>
    <row r="131" spans="1:55" s="1" customFormat="1" x14ac:dyDescent="0.2">
      <c r="A131" s="37">
        <v>30</v>
      </c>
      <c r="B131" s="56" t="s">
        <v>43</v>
      </c>
      <c r="C131" s="10"/>
      <c r="D131" s="14"/>
      <c r="E131" s="17"/>
      <c r="F131" s="16"/>
      <c r="G131" s="11">
        <v>9.8800000000000008</v>
      </c>
      <c r="H131" s="14"/>
      <c r="I131" s="15">
        <v>9.8800000000000008</v>
      </c>
      <c r="J131" s="16"/>
      <c r="K131" s="10"/>
      <c r="L131" s="14"/>
      <c r="M131" s="17"/>
      <c r="N131" s="16"/>
      <c r="O131" s="11">
        <v>1.65</v>
      </c>
      <c r="P131" s="14"/>
      <c r="Q131" s="15">
        <v>1.65</v>
      </c>
      <c r="R131" s="16"/>
      <c r="S131" s="10"/>
      <c r="T131" s="14"/>
      <c r="U131" s="14"/>
      <c r="V131" s="16"/>
      <c r="W131" s="10"/>
      <c r="X131" s="14"/>
      <c r="Y131" s="14"/>
      <c r="Z131" s="16"/>
      <c r="AA131" s="129">
        <v>42.8</v>
      </c>
      <c r="AB131" s="127"/>
      <c r="AC131" s="130">
        <v>42.8</v>
      </c>
      <c r="AD131" s="128"/>
      <c r="AE131" s="11">
        <v>54.7</v>
      </c>
      <c r="AF131" s="14"/>
      <c r="AG131" s="15">
        <v>54.7</v>
      </c>
      <c r="AH131" s="16"/>
      <c r="AI131" s="11">
        <v>10.199999999999999</v>
      </c>
      <c r="AJ131" s="14"/>
      <c r="AK131" s="15">
        <v>10.199999999999999</v>
      </c>
      <c r="AL131" s="16"/>
      <c r="AM131" s="10"/>
      <c r="AN131" s="17"/>
      <c r="AO131" s="14"/>
      <c r="AP131" s="16"/>
      <c r="AQ131" s="26">
        <v>90.4</v>
      </c>
      <c r="AR131" s="24"/>
      <c r="AS131" s="27">
        <v>90.4</v>
      </c>
      <c r="AT131" s="25"/>
      <c r="AU131" s="10"/>
      <c r="AV131" s="17"/>
      <c r="AW131" s="14"/>
      <c r="AX131" s="16"/>
      <c r="AZ131" s="95"/>
      <c r="BC131" s="16"/>
    </row>
    <row r="132" spans="1:55" s="1" customFormat="1" x14ac:dyDescent="0.2">
      <c r="A132" s="37"/>
      <c r="B132" s="56" t="s">
        <v>2</v>
      </c>
      <c r="C132" s="10"/>
      <c r="D132" s="14"/>
      <c r="E132" s="17"/>
      <c r="F132" s="16"/>
      <c r="G132" s="11">
        <v>17.3</v>
      </c>
      <c r="H132" s="14"/>
      <c r="I132" s="15">
        <v>12</v>
      </c>
      <c r="J132" s="16"/>
      <c r="K132" s="10"/>
      <c r="L132" s="14"/>
      <c r="M132" s="17"/>
      <c r="N132" s="16"/>
      <c r="O132" s="11">
        <v>8.18</v>
      </c>
      <c r="P132" s="14"/>
      <c r="Q132" s="15">
        <v>15.6</v>
      </c>
      <c r="R132" s="16"/>
      <c r="S132" s="10"/>
      <c r="T132" s="14"/>
      <c r="U132" s="14"/>
      <c r="V132" s="16"/>
      <c r="W132" s="10"/>
      <c r="X132" s="14"/>
      <c r="Y132" s="14"/>
      <c r="Z132" s="16"/>
      <c r="AA132" s="129">
        <v>21.8</v>
      </c>
      <c r="AB132" s="127"/>
      <c r="AC132" s="130">
        <v>30.1</v>
      </c>
      <c r="AD132" s="128"/>
      <c r="AE132" s="11">
        <v>94.5</v>
      </c>
      <c r="AF132" s="14"/>
      <c r="AG132" s="15">
        <v>91.7</v>
      </c>
      <c r="AH132" s="16"/>
      <c r="AI132" s="11">
        <v>53.4</v>
      </c>
      <c r="AJ132" s="14"/>
      <c r="AK132" s="15">
        <v>12.5</v>
      </c>
      <c r="AL132" s="16"/>
      <c r="AM132" s="10"/>
      <c r="AN132" s="17"/>
      <c r="AO132" s="14"/>
      <c r="AP132" s="16"/>
      <c r="AQ132" s="26">
        <v>88.9</v>
      </c>
      <c r="AR132" s="24"/>
      <c r="AS132" s="27">
        <v>85.5</v>
      </c>
      <c r="AT132" s="25"/>
      <c r="AU132" s="10"/>
      <c r="AV132" s="17"/>
      <c r="AW132" s="14"/>
      <c r="AX132" s="16"/>
      <c r="AZ132" s="95"/>
      <c r="BC132" s="16"/>
    </row>
    <row r="133" spans="1:55" s="1" customFormat="1" x14ac:dyDescent="0.2">
      <c r="A133" s="37"/>
      <c r="B133" s="56" t="s">
        <v>12</v>
      </c>
      <c r="C133" s="10"/>
      <c r="D133" s="14"/>
      <c r="E133" s="17"/>
      <c r="F133" s="16"/>
      <c r="G133" s="11">
        <v>14.8</v>
      </c>
      <c r="H133" s="14"/>
      <c r="I133" s="15">
        <v>11.8</v>
      </c>
      <c r="J133" s="16"/>
      <c r="K133" s="10"/>
      <c r="L133" s="14"/>
      <c r="M133" s="17"/>
      <c r="N133" s="16"/>
      <c r="O133" s="11">
        <v>3.49</v>
      </c>
      <c r="P133" s="14"/>
      <c r="Q133" s="15">
        <v>25.6</v>
      </c>
      <c r="R133" s="16"/>
      <c r="S133" s="10"/>
      <c r="T133" s="14"/>
      <c r="U133" s="14"/>
      <c r="V133" s="16"/>
      <c r="W133" s="10"/>
      <c r="X133" s="14"/>
      <c r="Y133" s="14"/>
      <c r="Z133" s="16"/>
      <c r="AA133" s="129">
        <v>28.5</v>
      </c>
      <c r="AB133" s="127"/>
      <c r="AC133" s="130">
        <v>45.8</v>
      </c>
      <c r="AD133" s="128"/>
      <c r="AE133" s="11">
        <v>92.2</v>
      </c>
      <c r="AF133" s="14"/>
      <c r="AG133" s="15">
        <v>89</v>
      </c>
      <c r="AH133" s="16"/>
      <c r="AI133" s="11">
        <v>35.1</v>
      </c>
      <c r="AJ133" s="14"/>
      <c r="AK133" s="15">
        <v>13.9</v>
      </c>
      <c r="AL133" s="16"/>
      <c r="AM133" s="10"/>
      <c r="AN133" s="17"/>
      <c r="AO133" s="14"/>
      <c r="AP133" s="16"/>
      <c r="AQ133" s="26">
        <v>86.8</v>
      </c>
      <c r="AR133" s="24"/>
      <c r="AS133" s="27">
        <v>84.1</v>
      </c>
      <c r="AT133" s="25"/>
      <c r="AU133" s="10"/>
      <c r="AV133" s="17"/>
      <c r="AW133" s="14"/>
      <c r="AX133" s="16"/>
      <c r="AZ133" s="95"/>
      <c r="BC133" s="16"/>
    </row>
    <row r="134" spans="1:55" s="1" customFormat="1" x14ac:dyDescent="0.2">
      <c r="A134" s="37"/>
      <c r="B134" s="56"/>
      <c r="C134" s="10"/>
      <c r="D134" s="14"/>
      <c r="E134" s="17"/>
      <c r="F134" s="16"/>
      <c r="G134" s="10"/>
      <c r="H134" s="14"/>
      <c r="I134" s="14"/>
      <c r="J134" s="16"/>
      <c r="K134" s="10"/>
      <c r="L134" s="14"/>
      <c r="M134" s="17"/>
      <c r="N134" s="16"/>
      <c r="O134" s="10"/>
      <c r="P134" s="14"/>
      <c r="Q134" s="14"/>
      <c r="R134" s="16"/>
      <c r="S134" s="10"/>
      <c r="T134" s="14"/>
      <c r="U134" s="14"/>
      <c r="V134" s="16"/>
      <c r="W134" s="10"/>
      <c r="X134" s="14"/>
      <c r="Y134" s="14"/>
      <c r="Z134" s="16"/>
      <c r="AA134" s="126"/>
      <c r="AB134" s="127"/>
      <c r="AC134" s="127"/>
      <c r="AD134" s="128"/>
      <c r="AE134" s="10"/>
      <c r="AF134" s="14"/>
      <c r="AG134" s="14"/>
      <c r="AH134" s="16"/>
      <c r="AI134" s="10"/>
      <c r="AJ134" s="14"/>
      <c r="AK134" s="14"/>
      <c r="AL134" s="16"/>
      <c r="AM134" s="10"/>
      <c r="AN134" s="17"/>
      <c r="AO134" s="14"/>
      <c r="AP134" s="16"/>
      <c r="AQ134" s="22"/>
      <c r="AR134" s="24"/>
      <c r="AS134" s="23"/>
      <c r="AT134" s="25"/>
      <c r="AU134" s="10"/>
      <c r="AV134" s="17"/>
      <c r="AW134" s="14"/>
      <c r="AX134" s="16"/>
      <c r="AZ134" s="95"/>
      <c r="BC134" s="16"/>
    </row>
    <row r="135" spans="1:55" s="1" customFormat="1" x14ac:dyDescent="0.2">
      <c r="A135" s="37" t="s">
        <v>13</v>
      </c>
      <c r="B135" s="56" t="s">
        <v>43</v>
      </c>
      <c r="C135" s="11">
        <v>34.5</v>
      </c>
      <c r="D135" s="14"/>
      <c r="E135" s="18">
        <v>34.5</v>
      </c>
      <c r="F135" s="16"/>
      <c r="G135" s="11">
        <v>22.1</v>
      </c>
      <c r="H135" s="14"/>
      <c r="I135" s="15">
        <v>22.1</v>
      </c>
      <c r="J135" s="16"/>
      <c r="K135" s="11">
        <v>19.8</v>
      </c>
      <c r="L135" s="14"/>
      <c r="M135" s="18">
        <v>19.8</v>
      </c>
      <c r="N135" s="16"/>
      <c r="O135" s="11">
        <v>2.33</v>
      </c>
      <c r="P135" s="14"/>
      <c r="Q135" s="15">
        <v>2.33</v>
      </c>
      <c r="R135" s="16"/>
      <c r="S135" s="11">
        <v>25.6</v>
      </c>
      <c r="T135" s="14"/>
      <c r="U135" s="15">
        <v>25.6</v>
      </c>
      <c r="V135" s="16"/>
      <c r="W135" s="11">
        <v>36</v>
      </c>
      <c r="X135" s="14"/>
      <c r="Y135" s="15">
        <v>36</v>
      </c>
      <c r="Z135" s="16"/>
      <c r="AA135" s="129">
        <v>8.3699999999999992</v>
      </c>
      <c r="AB135" s="127"/>
      <c r="AC135" s="130">
        <v>8.3699999999999992</v>
      </c>
      <c r="AD135" s="128"/>
      <c r="AE135" s="11">
        <v>71.8</v>
      </c>
      <c r="AF135" s="14"/>
      <c r="AG135" s="15">
        <v>71.8</v>
      </c>
      <c r="AH135" s="16"/>
      <c r="AI135" s="11">
        <v>15.9</v>
      </c>
      <c r="AJ135" s="14"/>
      <c r="AK135" s="15">
        <v>15.9</v>
      </c>
      <c r="AL135" s="16"/>
      <c r="AM135" s="11">
        <v>19.8</v>
      </c>
      <c r="AN135" s="17"/>
      <c r="AO135" s="15">
        <v>19.8</v>
      </c>
      <c r="AP135" s="16"/>
      <c r="AQ135" s="26">
        <v>59</v>
      </c>
      <c r="AR135" s="24"/>
      <c r="AS135" s="27">
        <v>59</v>
      </c>
      <c r="AT135" s="25"/>
      <c r="AU135" s="11">
        <v>45.7</v>
      </c>
      <c r="AV135" s="17"/>
      <c r="AW135" s="15">
        <v>45.7</v>
      </c>
      <c r="AX135" s="16"/>
      <c r="AZ135" s="95"/>
      <c r="BC135" s="16"/>
    </row>
    <row r="136" spans="1:55" s="1" customFormat="1" x14ac:dyDescent="0.2">
      <c r="A136" s="37"/>
      <c r="B136" s="56" t="s">
        <v>4</v>
      </c>
      <c r="C136" s="11">
        <v>71.8</v>
      </c>
      <c r="D136" s="14"/>
      <c r="E136" s="18">
        <v>87</v>
      </c>
      <c r="F136" s="16"/>
      <c r="G136" s="11">
        <v>15.8</v>
      </c>
      <c r="H136" s="14"/>
      <c r="I136" s="15">
        <v>56.9</v>
      </c>
      <c r="J136" s="16"/>
      <c r="K136" s="11">
        <v>69.5</v>
      </c>
      <c r="L136" s="14"/>
      <c r="M136" s="18">
        <v>61.2</v>
      </c>
      <c r="N136" s="16"/>
      <c r="O136" s="11">
        <v>93.1</v>
      </c>
      <c r="P136" s="14"/>
      <c r="Q136" s="15">
        <v>87.5</v>
      </c>
      <c r="R136" s="16"/>
      <c r="S136" s="11">
        <v>90</v>
      </c>
      <c r="T136" s="14"/>
      <c r="U136" s="15">
        <v>80.900000000000006</v>
      </c>
      <c r="V136" s="16"/>
      <c r="W136" s="11">
        <v>92.5</v>
      </c>
      <c r="X136" s="14"/>
      <c r="Y136" s="15">
        <v>77.3</v>
      </c>
      <c r="Z136" s="16"/>
      <c r="AA136" s="129">
        <v>65.400000000000006</v>
      </c>
      <c r="AB136" s="127"/>
      <c r="AC136" s="130">
        <v>0.96</v>
      </c>
      <c r="AD136" s="128"/>
      <c r="AE136" s="11">
        <v>94.4</v>
      </c>
      <c r="AF136" s="14"/>
      <c r="AG136" s="15">
        <v>74.900000000000006</v>
      </c>
      <c r="AH136" s="16"/>
      <c r="AI136" s="11">
        <v>46.3</v>
      </c>
      <c r="AJ136" s="14"/>
      <c r="AK136" s="15">
        <v>51.5</v>
      </c>
      <c r="AL136" s="16"/>
      <c r="AM136" s="11">
        <v>46.3</v>
      </c>
      <c r="AN136" s="17"/>
      <c r="AO136" s="15">
        <v>39</v>
      </c>
      <c r="AP136" s="16"/>
      <c r="AQ136" s="26">
        <v>65.8</v>
      </c>
      <c r="AR136" s="24"/>
      <c r="AS136" s="27">
        <v>64.2</v>
      </c>
      <c r="AT136" s="25"/>
      <c r="AU136" s="11">
        <v>98.1</v>
      </c>
      <c r="AV136" s="17"/>
      <c r="AW136" s="15">
        <v>85.6</v>
      </c>
      <c r="AX136" s="16"/>
      <c r="AZ136" s="95"/>
      <c r="BC136" s="16"/>
    </row>
    <row r="137" spans="1:55" s="1" customFormat="1" x14ac:dyDescent="0.2">
      <c r="A137" s="37"/>
      <c r="B137" s="56" t="s">
        <v>5</v>
      </c>
      <c r="C137" s="11">
        <v>39.299999999999997</v>
      </c>
      <c r="D137" s="14"/>
      <c r="E137" s="18">
        <v>73.3</v>
      </c>
      <c r="F137" s="16"/>
      <c r="G137" s="11">
        <v>33.799999999999997</v>
      </c>
      <c r="H137" s="14"/>
      <c r="I137" s="15">
        <v>66.599999999999994</v>
      </c>
      <c r="J137" s="16"/>
      <c r="K137" s="11">
        <v>61.9</v>
      </c>
      <c r="L137" s="14"/>
      <c r="M137" s="18">
        <v>74.3</v>
      </c>
      <c r="N137" s="16"/>
      <c r="O137" s="11">
        <v>30.1</v>
      </c>
      <c r="P137" s="14"/>
      <c r="Q137" s="15">
        <v>50.9</v>
      </c>
      <c r="R137" s="16"/>
      <c r="S137" s="11">
        <v>82</v>
      </c>
      <c r="T137" s="14"/>
      <c r="U137" s="15">
        <v>57.7</v>
      </c>
      <c r="V137" s="16"/>
      <c r="W137" s="11">
        <v>73.5</v>
      </c>
      <c r="X137" s="14"/>
      <c r="Y137" s="15">
        <v>60.3</v>
      </c>
      <c r="Z137" s="16"/>
      <c r="AA137" s="129">
        <v>46</v>
      </c>
      <c r="AB137" s="127"/>
      <c r="AC137" s="130">
        <v>5.81</v>
      </c>
      <c r="AD137" s="128"/>
      <c r="AE137" s="11">
        <v>59.4</v>
      </c>
      <c r="AF137" s="14"/>
      <c r="AG137" s="15">
        <v>67.2</v>
      </c>
      <c r="AH137" s="16"/>
      <c r="AI137" s="11">
        <v>41.9</v>
      </c>
      <c r="AJ137" s="14"/>
      <c r="AK137" s="15">
        <v>59.8</v>
      </c>
      <c r="AL137" s="16"/>
      <c r="AM137" s="11">
        <v>41.9</v>
      </c>
      <c r="AN137" s="17"/>
      <c r="AO137" s="15">
        <v>18.100000000000001</v>
      </c>
      <c r="AP137" s="16"/>
      <c r="AQ137" s="26">
        <v>52.8</v>
      </c>
      <c r="AR137" s="24"/>
      <c r="AS137" s="27">
        <v>74.2</v>
      </c>
      <c r="AT137" s="25"/>
      <c r="AU137" s="11">
        <v>53.6</v>
      </c>
      <c r="AV137" s="17"/>
      <c r="AW137" s="15">
        <v>77.599999999999994</v>
      </c>
      <c r="AX137" s="16"/>
      <c r="AZ137" s="95"/>
      <c r="BC137" s="16"/>
    </row>
    <row r="138" spans="1:55" s="1" customFormat="1" x14ac:dyDescent="0.2">
      <c r="A138" s="37"/>
      <c r="B138" s="56" t="s">
        <v>6</v>
      </c>
      <c r="C138" s="11">
        <v>34.1</v>
      </c>
      <c r="D138" s="14"/>
      <c r="E138" s="18">
        <v>76.3</v>
      </c>
      <c r="F138" s="16"/>
      <c r="G138" s="11">
        <v>41.3</v>
      </c>
      <c r="H138" s="14"/>
      <c r="I138" s="15">
        <v>72.7</v>
      </c>
      <c r="J138" s="16"/>
      <c r="K138" s="11">
        <v>20.6</v>
      </c>
      <c r="L138" s="14"/>
      <c r="M138" s="18">
        <v>79.099999999999994</v>
      </c>
      <c r="N138" s="16"/>
      <c r="O138" s="11">
        <v>65.7</v>
      </c>
      <c r="P138" s="14"/>
      <c r="Q138" s="15">
        <v>59.2</v>
      </c>
      <c r="R138" s="16"/>
      <c r="S138" s="11">
        <v>90.6</v>
      </c>
      <c r="T138" s="14"/>
      <c r="U138" s="15">
        <v>63.7</v>
      </c>
      <c r="V138" s="16"/>
      <c r="W138" s="11">
        <v>67.400000000000006</v>
      </c>
      <c r="X138" s="14"/>
      <c r="Y138" s="15">
        <v>49.8</v>
      </c>
      <c r="Z138" s="16"/>
      <c r="AA138" s="129">
        <v>44.1</v>
      </c>
      <c r="AB138" s="127"/>
      <c r="AC138" s="130">
        <v>9.06</v>
      </c>
      <c r="AD138" s="128"/>
      <c r="AE138" s="11">
        <v>63.5</v>
      </c>
      <c r="AF138" s="14"/>
      <c r="AG138" s="15">
        <v>58.5</v>
      </c>
      <c r="AH138" s="16"/>
      <c r="AI138" s="11">
        <v>34.700000000000003</v>
      </c>
      <c r="AJ138" s="14"/>
      <c r="AK138" s="15">
        <v>63.5</v>
      </c>
      <c r="AL138" s="16"/>
      <c r="AM138" s="11">
        <v>34.700000000000003</v>
      </c>
      <c r="AN138" s="17"/>
      <c r="AO138" s="15">
        <v>31</v>
      </c>
      <c r="AP138" s="16"/>
      <c r="AQ138" s="26">
        <v>45.3</v>
      </c>
      <c r="AR138" s="24"/>
      <c r="AS138" s="27">
        <v>75.7</v>
      </c>
      <c r="AT138" s="25"/>
      <c r="AU138" s="11">
        <v>73.900000000000006</v>
      </c>
      <c r="AV138" s="17"/>
      <c r="AW138" s="15">
        <v>81.599999999999994</v>
      </c>
      <c r="AX138" s="16"/>
      <c r="AZ138" s="95"/>
      <c r="BC138" s="16"/>
    </row>
    <row r="139" spans="1:55" s="1" customFormat="1" x14ac:dyDescent="0.2">
      <c r="A139" s="37"/>
      <c r="B139" s="56" t="s">
        <v>14</v>
      </c>
      <c r="C139" s="11">
        <v>46.4</v>
      </c>
      <c r="D139" s="14"/>
      <c r="E139" s="18">
        <v>46.4</v>
      </c>
      <c r="F139" s="16"/>
      <c r="G139" s="11">
        <v>52.1</v>
      </c>
      <c r="H139" s="14"/>
      <c r="I139" s="15">
        <v>46.5</v>
      </c>
      <c r="J139" s="16"/>
      <c r="K139" s="11">
        <v>72.2</v>
      </c>
      <c r="L139" s="14"/>
      <c r="M139" s="18">
        <v>88</v>
      </c>
      <c r="N139" s="16"/>
      <c r="O139" s="11">
        <v>82.5</v>
      </c>
      <c r="P139" s="14"/>
      <c r="Q139" s="15">
        <v>82.4</v>
      </c>
      <c r="R139" s="16"/>
      <c r="S139" s="11">
        <v>96.6</v>
      </c>
      <c r="T139" s="14"/>
      <c r="U139" s="15">
        <v>82.9</v>
      </c>
      <c r="V139" s="16"/>
      <c r="W139" s="11">
        <v>76.7</v>
      </c>
      <c r="X139" s="14"/>
      <c r="Y139" s="15">
        <v>70.8</v>
      </c>
      <c r="Z139" s="16"/>
      <c r="AA139" s="129">
        <v>1.73</v>
      </c>
      <c r="AB139" s="127"/>
      <c r="AC139" s="130">
        <v>1.73</v>
      </c>
      <c r="AD139" s="128"/>
      <c r="AE139" s="11">
        <v>77.5</v>
      </c>
      <c r="AF139" s="14"/>
      <c r="AG139" s="15">
        <v>74.900000000000006</v>
      </c>
      <c r="AH139" s="16"/>
      <c r="AI139" s="11">
        <v>20</v>
      </c>
      <c r="AJ139" s="14"/>
      <c r="AK139" s="15">
        <v>47.4</v>
      </c>
      <c r="AL139" s="16"/>
      <c r="AM139" s="11">
        <v>20</v>
      </c>
      <c r="AN139" s="17"/>
      <c r="AO139" s="15">
        <v>48.7</v>
      </c>
      <c r="AP139" s="16"/>
      <c r="AQ139" s="26">
        <v>43.5</v>
      </c>
      <c r="AR139" s="24"/>
      <c r="AS139" s="27">
        <v>63.9</v>
      </c>
      <c r="AT139" s="25"/>
      <c r="AU139" s="11">
        <v>86.6</v>
      </c>
      <c r="AV139" s="17"/>
      <c r="AW139" s="15">
        <v>72.400000000000006</v>
      </c>
      <c r="AX139" s="16"/>
      <c r="AZ139" s="95"/>
      <c r="BC139" s="16"/>
    </row>
    <row r="140" spans="1:55" s="1" customFormat="1" x14ac:dyDescent="0.2">
      <c r="A140" s="37"/>
      <c r="B140" s="56" t="s">
        <v>3</v>
      </c>
      <c r="C140" s="11">
        <v>48.7</v>
      </c>
      <c r="D140" s="14"/>
      <c r="E140" s="18">
        <v>81.099999999999994</v>
      </c>
      <c r="F140" s="16"/>
      <c r="G140" s="11">
        <v>45.4</v>
      </c>
      <c r="H140" s="14"/>
      <c r="I140" s="15">
        <v>61.3</v>
      </c>
      <c r="J140" s="16"/>
      <c r="K140" s="11">
        <v>81.2</v>
      </c>
      <c r="L140" s="14"/>
      <c r="M140" s="18">
        <v>91.9</v>
      </c>
      <c r="N140" s="16"/>
      <c r="O140" s="11">
        <v>65.599999999999994</v>
      </c>
      <c r="P140" s="14"/>
      <c r="Q140" s="15">
        <v>69</v>
      </c>
      <c r="R140" s="16"/>
      <c r="S140" s="11">
        <v>93.1</v>
      </c>
      <c r="T140" s="14"/>
      <c r="U140" s="15">
        <v>65.599999999999994</v>
      </c>
      <c r="V140" s="16"/>
      <c r="W140" s="11">
        <v>49.6</v>
      </c>
      <c r="X140" s="14"/>
      <c r="Y140" s="15">
        <v>51.7</v>
      </c>
      <c r="Z140" s="16"/>
      <c r="AA140" s="129">
        <v>2.08</v>
      </c>
      <c r="AB140" s="127"/>
      <c r="AC140" s="130">
        <v>1.64</v>
      </c>
      <c r="AD140" s="128"/>
      <c r="AE140" s="11">
        <v>76.8</v>
      </c>
      <c r="AF140" s="14"/>
      <c r="AG140" s="15">
        <v>57.5</v>
      </c>
      <c r="AH140" s="16"/>
      <c r="AI140" s="11">
        <v>24.9</v>
      </c>
      <c r="AJ140" s="14"/>
      <c r="AK140" s="15">
        <v>66.8</v>
      </c>
      <c r="AL140" s="16"/>
      <c r="AM140" s="11">
        <v>24.9</v>
      </c>
      <c r="AN140" s="17"/>
      <c r="AO140" s="15">
        <v>46.9</v>
      </c>
      <c r="AP140" s="16"/>
      <c r="AQ140" s="26">
        <v>30.2</v>
      </c>
      <c r="AR140" s="24"/>
      <c r="AS140" s="27">
        <v>65.099999999999994</v>
      </c>
      <c r="AT140" s="25"/>
      <c r="AU140" s="11">
        <v>82.3</v>
      </c>
      <c r="AV140" s="17"/>
      <c r="AW140" s="15">
        <v>84.6</v>
      </c>
      <c r="AX140" s="16"/>
      <c r="AZ140" s="95"/>
      <c r="BC140" s="16"/>
    </row>
    <row r="141" spans="1:55" s="1" customFormat="1" x14ac:dyDescent="0.2">
      <c r="A141" s="37"/>
      <c r="B141" s="56"/>
      <c r="C141" s="11"/>
      <c r="D141" s="14"/>
      <c r="E141" s="18"/>
      <c r="F141" s="16"/>
      <c r="G141" s="11"/>
      <c r="H141" s="14"/>
      <c r="I141" s="15"/>
      <c r="J141" s="16"/>
      <c r="K141" s="11"/>
      <c r="L141" s="14"/>
      <c r="M141" s="18"/>
      <c r="N141" s="16"/>
      <c r="O141" s="11"/>
      <c r="P141" s="14"/>
      <c r="Q141" s="15"/>
      <c r="R141" s="16"/>
      <c r="S141" s="11"/>
      <c r="T141" s="14"/>
      <c r="U141" s="15"/>
      <c r="V141" s="16"/>
      <c r="W141" s="11"/>
      <c r="X141" s="14"/>
      <c r="Y141" s="15"/>
      <c r="Z141" s="16"/>
      <c r="AA141" s="129"/>
      <c r="AB141" s="127"/>
      <c r="AC141" s="130"/>
      <c r="AD141" s="128"/>
      <c r="AE141" s="11"/>
      <c r="AF141" s="14"/>
      <c r="AG141" s="15"/>
      <c r="AH141" s="16"/>
      <c r="AI141" s="11"/>
      <c r="AJ141" s="14"/>
      <c r="AK141" s="15"/>
      <c r="AL141" s="16"/>
      <c r="AM141" s="11"/>
      <c r="AN141" s="17"/>
      <c r="AO141" s="15"/>
      <c r="AP141" s="16"/>
      <c r="AQ141" s="81"/>
      <c r="AR141" s="24"/>
      <c r="AS141" s="27"/>
      <c r="AT141" s="25"/>
      <c r="AU141" s="11"/>
      <c r="AV141" s="17"/>
      <c r="AW141" s="15"/>
      <c r="AX141" s="16"/>
      <c r="AZ141" s="95"/>
      <c r="BC141" s="16"/>
    </row>
    <row r="142" spans="1:55" s="1" customFormat="1" x14ac:dyDescent="0.2">
      <c r="A142" s="37" t="s">
        <v>33</v>
      </c>
      <c r="B142" s="56" t="s">
        <v>43</v>
      </c>
      <c r="C142" s="11">
        <v>78.3</v>
      </c>
      <c r="D142" s="14"/>
      <c r="E142" s="18">
        <v>78.3</v>
      </c>
      <c r="F142" s="16"/>
      <c r="G142" s="11">
        <v>9.83</v>
      </c>
      <c r="H142" s="14"/>
      <c r="I142" s="15">
        <v>9.83</v>
      </c>
      <c r="J142" s="16"/>
      <c r="K142" s="11">
        <v>57</v>
      </c>
      <c r="L142" s="14"/>
      <c r="M142" s="18">
        <v>57</v>
      </c>
      <c r="N142" s="16"/>
      <c r="O142" s="11">
        <v>0.98</v>
      </c>
      <c r="P142" s="14"/>
      <c r="Q142" s="14">
        <v>0.98</v>
      </c>
      <c r="R142" s="16"/>
      <c r="S142" s="11">
        <v>38.6</v>
      </c>
      <c r="T142" s="14"/>
      <c r="U142" s="15">
        <v>38.6</v>
      </c>
      <c r="V142" s="16"/>
      <c r="W142" s="11">
        <v>53.9</v>
      </c>
      <c r="X142" s="14"/>
      <c r="Y142" s="15">
        <v>53.9</v>
      </c>
      <c r="Z142" s="16"/>
      <c r="AA142" s="129">
        <v>34.299999999999997</v>
      </c>
      <c r="AB142" s="127"/>
      <c r="AC142" s="130">
        <v>34.299999999999997</v>
      </c>
      <c r="AD142" s="128"/>
      <c r="AE142" s="10"/>
      <c r="AF142" s="14"/>
      <c r="AG142" s="14"/>
      <c r="AH142" s="16"/>
      <c r="AI142" s="11">
        <v>10.199999999999999</v>
      </c>
      <c r="AJ142" s="14"/>
      <c r="AK142" s="15">
        <v>10.199999999999999</v>
      </c>
      <c r="AL142" s="16"/>
      <c r="AM142" s="10"/>
      <c r="AN142" s="17"/>
      <c r="AO142" s="14"/>
      <c r="AP142" s="16"/>
      <c r="AQ142" s="81">
        <v>77.7</v>
      </c>
      <c r="AR142" s="24"/>
      <c r="AS142" s="27">
        <v>77.7</v>
      </c>
      <c r="AT142" s="25"/>
      <c r="AU142" s="10"/>
      <c r="AV142" s="17"/>
      <c r="AW142" s="14"/>
      <c r="AX142" s="16"/>
      <c r="AZ142" s="95"/>
      <c r="BC142" s="16"/>
    </row>
    <row r="143" spans="1:55" s="1" customFormat="1" x14ac:dyDescent="0.15">
      <c r="A143" s="37"/>
      <c r="B143" s="56" t="s">
        <v>34</v>
      </c>
      <c r="C143" s="11">
        <v>78.099999999999994</v>
      </c>
      <c r="D143" s="14"/>
      <c r="E143" s="72">
        <v>76.8</v>
      </c>
      <c r="F143" s="16"/>
      <c r="G143" s="11">
        <v>30.9</v>
      </c>
      <c r="H143" s="14"/>
      <c r="I143" s="15">
        <v>17.100000000000001</v>
      </c>
      <c r="J143" s="16"/>
      <c r="K143" s="11">
        <v>93.4</v>
      </c>
      <c r="L143" s="14"/>
      <c r="M143" s="72">
        <v>87.7</v>
      </c>
      <c r="N143" s="16"/>
      <c r="O143" s="11">
        <v>20.7</v>
      </c>
      <c r="P143" s="14"/>
      <c r="Q143" s="15">
        <v>14.1</v>
      </c>
      <c r="R143" s="16"/>
      <c r="S143" s="11">
        <v>85.5</v>
      </c>
      <c r="T143" s="14"/>
      <c r="U143" s="75">
        <v>80.900000000000006</v>
      </c>
      <c r="V143" s="16"/>
      <c r="W143" s="11">
        <v>79.400000000000006</v>
      </c>
      <c r="X143" s="14"/>
      <c r="Y143" s="15">
        <v>79.400000000000006</v>
      </c>
      <c r="Z143" s="16"/>
      <c r="AA143" s="129">
        <v>18</v>
      </c>
      <c r="AB143" s="127"/>
      <c r="AC143" s="130">
        <v>16</v>
      </c>
      <c r="AD143" s="128"/>
      <c r="AE143" s="10"/>
      <c r="AF143" s="14"/>
      <c r="AG143" s="14"/>
      <c r="AH143" s="16"/>
      <c r="AI143" s="11">
        <v>12.6</v>
      </c>
      <c r="AJ143" s="14"/>
      <c r="AK143" s="15">
        <v>16</v>
      </c>
      <c r="AL143" s="16"/>
      <c r="AM143" s="10"/>
      <c r="AN143" s="17"/>
      <c r="AO143" s="14"/>
      <c r="AP143" s="16"/>
      <c r="AQ143" s="81">
        <v>90.4</v>
      </c>
      <c r="AR143" s="24"/>
      <c r="AS143" s="27">
        <v>92.1</v>
      </c>
      <c r="AT143" s="25"/>
      <c r="AU143" s="10"/>
      <c r="AV143" s="17"/>
      <c r="AW143" s="14"/>
      <c r="AX143" s="16"/>
      <c r="AZ143" s="98">
        <v>31.49</v>
      </c>
      <c r="BA143" s="42">
        <v>4.82</v>
      </c>
      <c r="BB143" s="42">
        <v>15.49</v>
      </c>
      <c r="BC143" s="16"/>
    </row>
    <row r="144" spans="1:55" s="1" customFormat="1" x14ac:dyDescent="0.15">
      <c r="A144" s="37"/>
      <c r="B144" s="56" t="s">
        <v>35</v>
      </c>
      <c r="C144" s="11">
        <v>56.3</v>
      </c>
      <c r="D144" s="14"/>
      <c r="E144" s="72">
        <v>73.099999999999994</v>
      </c>
      <c r="F144" s="16"/>
      <c r="G144" s="11">
        <v>36.6</v>
      </c>
      <c r="H144" s="14"/>
      <c r="I144" s="15">
        <v>13.4</v>
      </c>
      <c r="J144" s="16"/>
      <c r="K144" s="11">
        <v>95.3</v>
      </c>
      <c r="L144" s="14"/>
      <c r="M144" s="72">
        <v>87.7</v>
      </c>
      <c r="N144" s="16"/>
      <c r="O144" s="11">
        <v>17.7</v>
      </c>
      <c r="P144" s="14"/>
      <c r="Q144" s="15">
        <v>15.7</v>
      </c>
      <c r="R144" s="16"/>
      <c r="S144" s="11">
        <v>83.7</v>
      </c>
      <c r="T144" s="14"/>
      <c r="U144" s="75">
        <v>83</v>
      </c>
      <c r="V144" s="16"/>
      <c r="W144" s="11">
        <v>83.3</v>
      </c>
      <c r="X144" s="14"/>
      <c r="Y144" s="15">
        <v>82.7</v>
      </c>
      <c r="Z144" s="16"/>
      <c r="AA144" s="129">
        <v>13.7</v>
      </c>
      <c r="AB144" s="127"/>
      <c r="AC144" s="130">
        <v>13.7</v>
      </c>
      <c r="AD144" s="128"/>
      <c r="AE144" s="10"/>
      <c r="AF144" s="14"/>
      <c r="AG144" s="14"/>
      <c r="AH144" s="16"/>
      <c r="AI144" s="11">
        <v>12.7</v>
      </c>
      <c r="AJ144" s="14"/>
      <c r="AK144" s="15">
        <v>14.2</v>
      </c>
      <c r="AL144" s="16"/>
      <c r="AM144" s="10"/>
      <c r="AN144" s="17"/>
      <c r="AO144" s="14"/>
      <c r="AP144" s="16"/>
      <c r="AQ144" s="81">
        <v>85.7</v>
      </c>
      <c r="AR144" s="24"/>
      <c r="AS144" s="27">
        <v>85</v>
      </c>
      <c r="AT144" s="25"/>
      <c r="AU144" s="10"/>
      <c r="AV144" s="17"/>
      <c r="AW144" s="14"/>
      <c r="AX144" s="16"/>
      <c r="AZ144" s="98">
        <v>27.69</v>
      </c>
      <c r="BA144" s="42">
        <v>7.01</v>
      </c>
      <c r="BB144" s="42">
        <v>41.79</v>
      </c>
      <c r="BC144" s="16"/>
    </row>
    <row r="145" spans="1:55" s="1" customFormat="1" x14ac:dyDescent="0.15">
      <c r="A145" s="37"/>
      <c r="B145" s="56" t="s">
        <v>36</v>
      </c>
      <c r="C145" s="11">
        <v>83.4</v>
      </c>
      <c r="D145" s="14"/>
      <c r="E145" s="72">
        <v>84.3</v>
      </c>
      <c r="F145" s="16"/>
      <c r="G145" s="11">
        <v>32</v>
      </c>
      <c r="H145" s="14"/>
      <c r="I145" s="15">
        <v>14.4</v>
      </c>
      <c r="J145" s="16"/>
      <c r="K145" s="11">
        <v>98.9</v>
      </c>
      <c r="L145" s="14"/>
      <c r="M145" s="72">
        <v>88.2</v>
      </c>
      <c r="N145" s="16"/>
      <c r="O145" s="11">
        <v>20.9</v>
      </c>
      <c r="P145" s="14"/>
      <c r="Q145" s="15">
        <v>9.85</v>
      </c>
      <c r="R145" s="16"/>
      <c r="S145" s="11">
        <v>64.7</v>
      </c>
      <c r="T145" s="14"/>
      <c r="U145" s="75">
        <v>67.099999999999994</v>
      </c>
      <c r="V145" s="16"/>
      <c r="W145" s="11">
        <v>75.8</v>
      </c>
      <c r="X145" s="14"/>
      <c r="Y145" s="15">
        <v>73.8</v>
      </c>
      <c r="Z145" s="16"/>
      <c r="AA145" s="129">
        <v>8.09</v>
      </c>
      <c r="AB145" s="127"/>
      <c r="AC145" s="130">
        <v>5.6</v>
      </c>
      <c r="AD145" s="128"/>
      <c r="AE145" s="10"/>
      <c r="AF145" s="14"/>
      <c r="AG145" s="14"/>
      <c r="AH145" s="16"/>
      <c r="AI145" s="11">
        <v>12.6</v>
      </c>
      <c r="AJ145" s="14"/>
      <c r="AK145" s="15">
        <v>7.07</v>
      </c>
      <c r="AL145" s="16"/>
      <c r="AM145" s="10"/>
      <c r="AN145" s="17"/>
      <c r="AO145" s="14"/>
      <c r="AP145" s="16"/>
      <c r="AQ145" s="81">
        <v>92.3</v>
      </c>
      <c r="AR145" s="24"/>
      <c r="AS145" s="27">
        <v>93.4</v>
      </c>
      <c r="AT145" s="25"/>
      <c r="AU145" s="10"/>
      <c r="AV145" s="17"/>
      <c r="AW145" s="14"/>
      <c r="AX145" s="16"/>
      <c r="AZ145" s="98">
        <v>32.65</v>
      </c>
      <c r="BA145" s="42">
        <v>6.14</v>
      </c>
      <c r="BB145" s="42">
        <v>45.05</v>
      </c>
      <c r="BC145" s="16"/>
    </row>
    <row r="146" spans="1:55" s="1" customFormat="1" x14ac:dyDescent="0.15">
      <c r="A146" s="37"/>
      <c r="B146" s="56" t="s">
        <v>37</v>
      </c>
      <c r="C146" s="11">
        <v>77.599999999999994</v>
      </c>
      <c r="D146" s="14"/>
      <c r="E146" s="72">
        <v>79.7</v>
      </c>
      <c r="F146" s="16"/>
      <c r="G146" s="11">
        <v>69.5</v>
      </c>
      <c r="H146" s="14"/>
      <c r="I146" s="15">
        <v>15</v>
      </c>
      <c r="J146" s="16"/>
      <c r="K146" s="11">
        <v>96.7</v>
      </c>
      <c r="L146" s="14"/>
      <c r="M146" s="72">
        <v>84.2</v>
      </c>
      <c r="N146" s="16"/>
      <c r="O146" s="11">
        <v>16.899999999999999</v>
      </c>
      <c r="P146" s="14"/>
      <c r="Q146" s="15">
        <v>9.15</v>
      </c>
      <c r="R146" s="16"/>
      <c r="S146" s="11">
        <v>77.8</v>
      </c>
      <c r="T146" s="14"/>
      <c r="U146" s="75">
        <v>80.7</v>
      </c>
      <c r="V146" s="16"/>
      <c r="W146" s="11">
        <v>80.900000000000006</v>
      </c>
      <c r="X146" s="14"/>
      <c r="Y146" s="15">
        <v>79.7</v>
      </c>
      <c r="Z146" s="16"/>
      <c r="AA146" s="129">
        <v>12</v>
      </c>
      <c r="AB146" s="127"/>
      <c r="AC146" s="130">
        <v>9.4600000000000009</v>
      </c>
      <c r="AD146" s="128"/>
      <c r="AE146" s="10"/>
      <c r="AF146" s="14"/>
      <c r="AG146" s="14"/>
      <c r="AH146" s="16"/>
      <c r="AI146" s="11">
        <v>10.5</v>
      </c>
      <c r="AJ146" s="14"/>
      <c r="AK146" s="15">
        <v>8.34</v>
      </c>
      <c r="AL146" s="16"/>
      <c r="AM146" s="10"/>
      <c r="AN146" s="17"/>
      <c r="AO146" s="14"/>
      <c r="AP146" s="16"/>
      <c r="AQ146" s="81">
        <v>92.8</v>
      </c>
      <c r="AR146" s="24"/>
      <c r="AS146" s="27">
        <v>93.1</v>
      </c>
      <c r="AT146" s="25"/>
      <c r="AU146" s="10"/>
      <c r="AV146" s="17"/>
      <c r="AW146" s="14"/>
      <c r="AX146" s="16"/>
      <c r="AZ146" s="98">
        <v>61.79</v>
      </c>
      <c r="BA146" s="42">
        <v>14.49</v>
      </c>
      <c r="BB146" s="42">
        <v>56.39</v>
      </c>
      <c r="BC146" s="16"/>
    </row>
    <row r="147" spans="1:55" s="1" customFormat="1" x14ac:dyDescent="0.15">
      <c r="A147" s="37"/>
      <c r="B147" s="56" t="s">
        <v>14</v>
      </c>
      <c r="C147" s="11">
        <v>82</v>
      </c>
      <c r="D147" s="14"/>
      <c r="E147" s="72">
        <v>76</v>
      </c>
      <c r="F147" s="16"/>
      <c r="G147" s="11">
        <v>58.1</v>
      </c>
      <c r="H147" s="14"/>
      <c r="I147" s="15">
        <v>23.8</v>
      </c>
      <c r="J147" s="16"/>
      <c r="K147" s="11">
        <v>96.8</v>
      </c>
      <c r="L147" s="14"/>
      <c r="M147" s="72">
        <v>81.099999999999994</v>
      </c>
      <c r="N147" s="16"/>
      <c r="O147" s="11">
        <v>14.7</v>
      </c>
      <c r="P147" s="14"/>
      <c r="Q147" s="15">
        <v>4.04</v>
      </c>
      <c r="R147" s="16"/>
      <c r="S147" s="11">
        <v>55.1</v>
      </c>
      <c r="T147" s="14"/>
      <c r="U147" s="75">
        <v>64.8</v>
      </c>
      <c r="V147" s="16"/>
      <c r="W147" s="11">
        <v>77.900000000000006</v>
      </c>
      <c r="X147" s="14"/>
      <c r="Y147" s="15">
        <v>72.5</v>
      </c>
      <c r="Z147" s="16"/>
      <c r="AA147" s="129">
        <v>13.7</v>
      </c>
      <c r="AB147" s="127"/>
      <c r="AC147" s="130">
        <v>10.4</v>
      </c>
      <c r="AD147" s="128"/>
      <c r="AE147" s="10"/>
      <c r="AF147" s="14"/>
      <c r="AG147" s="14"/>
      <c r="AH147" s="16"/>
      <c r="AI147" s="11">
        <v>14.7</v>
      </c>
      <c r="AJ147" s="14"/>
      <c r="AK147" s="15">
        <v>2.25</v>
      </c>
      <c r="AL147" s="16"/>
      <c r="AM147" s="10"/>
      <c r="AN147" s="17"/>
      <c r="AO147" s="14"/>
      <c r="AP147" s="16"/>
      <c r="AQ147" s="81">
        <v>94.7</v>
      </c>
      <c r="AR147" s="24"/>
      <c r="AS147" s="27">
        <v>96</v>
      </c>
      <c r="AT147" s="25"/>
      <c r="AU147" s="10"/>
      <c r="AV147" s="17"/>
      <c r="AW147" s="14"/>
      <c r="AX147" s="16"/>
      <c r="AZ147" s="98">
        <v>50.35</v>
      </c>
      <c r="BA147" s="42">
        <v>16.850000000000001</v>
      </c>
      <c r="BB147" s="42">
        <v>34.94</v>
      </c>
      <c r="BC147" s="16"/>
    </row>
    <row r="148" spans="1:55" s="1" customFormat="1" x14ac:dyDescent="0.15">
      <c r="A148" s="37"/>
      <c r="B148" s="56" t="s">
        <v>3</v>
      </c>
      <c r="C148" s="11">
        <v>72.8</v>
      </c>
      <c r="D148" s="14"/>
      <c r="E148" s="72">
        <v>78.3</v>
      </c>
      <c r="F148" s="16"/>
      <c r="G148" s="11">
        <v>43</v>
      </c>
      <c r="H148" s="14"/>
      <c r="I148" s="15">
        <v>21.5</v>
      </c>
      <c r="J148" s="16"/>
      <c r="K148" s="11">
        <v>91.9</v>
      </c>
      <c r="L148" s="14"/>
      <c r="M148" s="72">
        <v>79.2</v>
      </c>
      <c r="N148" s="16"/>
      <c r="O148" s="11">
        <v>10.5</v>
      </c>
      <c r="P148" s="14"/>
      <c r="Q148" s="15">
        <v>3.12</v>
      </c>
      <c r="R148" s="16"/>
      <c r="S148" s="11">
        <v>51.4</v>
      </c>
      <c r="T148" s="14"/>
      <c r="U148" s="75">
        <v>68.2</v>
      </c>
      <c r="V148" s="16"/>
      <c r="W148" s="11">
        <v>74.7</v>
      </c>
      <c r="X148" s="14"/>
      <c r="Y148" s="15">
        <v>72.900000000000006</v>
      </c>
      <c r="Z148" s="16"/>
      <c r="AA148" s="129">
        <v>12.1</v>
      </c>
      <c r="AB148" s="127"/>
      <c r="AC148" s="130">
        <v>10.5</v>
      </c>
      <c r="AD148" s="128"/>
      <c r="AE148" s="10"/>
      <c r="AF148" s="14"/>
      <c r="AG148" s="14"/>
      <c r="AH148" s="16"/>
      <c r="AI148" s="11">
        <v>16.8</v>
      </c>
      <c r="AJ148" s="14"/>
      <c r="AK148" s="15">
        <v>1.31</v>
      </c>
      <c r="AL148" s="16"/>
      <c r="AM148" s="10"/>
      <c r="AN148" s="17"/>
      <c r="AO148" s="14"/>
      <c r="AP148" s="16"/>
      <c r="AQ148" s="81">
        <v>96.2</v>
      </c>
      <c r="AR148" s="24"/>
      <c r="AS148" s="27">
        <v>96.3</v>
      </c>
      <c r="AT148" s="25"/>
      <c r="AU148" s="10"/>
      <c r="AV148" s="17"/>
      <c r="AW148" s="14"/>
      <c r="AX148" s="16"/>
      <c r="AZ148" s="98">
        <v>58.64</v>
      </c>
      <c r="BA148" s="42">
        <v>10.74</v>
      </c>
      <c r="BB148" s="42">
        <v>33.75</v>
      </c>
      <c r="BC148" s="16"/>
    </row>
    <row r="149" spans="1:55" s="1" customFormat="1" x14ac:dyDescent="0.2">
      <c r="A149" s="37"/>
      <c r="B149" s="56"/>
      <c r="C149" s="10"/>
      <c r="D149" s="14"/>
      <c r="E149" s="17"/>
      <c r="F149" s="16"/>
      <c r="G149" s="10"/>
      <c r="H149" s="14"/>
      <c r="I149" s="14"/>
      <c r="J149" s="16"/>
      <c r="K149" s="10"/>
      <c r="L149" s="14"/>
      <c r="M149" s="17"/>
      <c r="N149" s="16"/>
      <c r="O149" s="10"/>
      <c r="P149" s="14"/>
      <c r="Q149" s="14"/>
      <c r="R149" s="16"/>
      <c r="S149" s="10"/>
      <c r="T149" s="14"/>
      <c r="U149" s="14"/>
      <c r="V149" s="16"/>
      <c r="W149" s="10"/>
      <c r="X149" s="14"/>
      <c r="Y149" s="14"/>
      <c r="Z149" s="16"/>
      <c r="AA149" s="126"/>
      <c r="AB149" s="127"/>
      <c r="AC149" s="127"/>
      <c r="AD149" s="128"/>
      <c r="AE149" s="10"/>
      <c r="AF149" s="14"/>
      <c r="AG149" s="14"/>
      <c r="AH149" s="16"/>
      <c r="AI149" s="10"/>
      <c r="AJ149" s="14"/>
      <c r="AK149" s="14"/>
      <c r="AL149" s="16"/>
      <c r="AM149" s="10"/>
      <c r="AN149" s="17"/>
      <c r="AO149" s="14"/>
      <c r="AP149" s="16"/>
      <c r="AQ149" s="22"/>
      <c r="AR149" s="24"/>
      <c r="AS149" s="24"/>
      <c r="AT149" s="25"/>
      <c r="AU149" s="10"/>
      <c r="AV149" s="17"/>
      <c r="AW149" s="14"/>
      <c r="AX149" s="16"/>
      <c r="AZ149" s="95"/>
      <c r="BC149" s="16"/>
    </row>
    <row r="150" spans="1:55" s="1" customFormat="1" x14ac:dyDescent="0.2">
      <c r="A150" s="37" t="s">
        <v>38</v>
      </c>
      <c r="B150" s="56" t="s">
        <v>43</v>
      </c>
      <c r="C150" s="11">
        <v>75.8</v>
      </c>
      <c r="D150" s="14"/>
      <c r="E150" s="18">
        <v>75.8</v>
      </c>
      <c r="F150" s="16"/>
      <c r="G150" s="11">
        <v>12.7</v>
      </c>
      <c r="H150" s="14"/>
      <c r="I150" s="15">
        <v>12.7</v>
      </c>
      <c r="J150" s="16"/>
      <c r="K150" s="11">
        <v>52.6</v>
      </c>
      <c r="L150" s="14"/>
      <c r="M150" s="18">
        <v>52.6</v>
      </c>
      <c r="N150" s="16"/>
      <c r="O150" s="11">
        <v>1.63</v>
      </c>
      <c r="P150" s="14"/>
      <c r="Q150" s="15">
        <v>1.63</v>
      </c>
      <c r="R150" s="16"/>
      <c r="S150" s="11">
        <v>27.2</v>
      </c>
      <c r="T150" s="14"/>
      <c r="U150" s="15">
        <v>27.2</v>
      </c>
      <c r="V150" s="16"/>
      <c r="W150" s="11">
        <v>44.2</v>
      </c>
      <c r="X150" s="14"/>
      <c r="Y150" s="15">
        <v>44.2</v>
      </c>
      <c r="Z150" s="16"/>
      <c r="AA150" s="129">
        <v>47.7</v>
      </c>
      <c r="AB150" s="127"/>
      <c r="AC150" s="130">
        <v>47.7</v>
      </c>
      <c r="AD150" s="128"/>
      <c r="AE150" s="10"/>
      <c r="AF150" s="14"/>
      <c r="AG150" s="14"/>
      <c r="AH150" s="16"/>
      <c r="AI150" s="11">
        <v>4.42</v>
      </c>
      <c r="AJ150" s="14"/>
      <c r="AK150" s="15">
        <v>4.42</v>
      </c>
      <c r="AL150" s="16"/>
      <c r="AM150" s="10"/>
      <c r="AN150" s="17"/>
      <c r="AO150" s="14"/>
      <c r="AP150" s="16"/>
      <c r="AQ150" s="81">
        <v>80.2</v>
      </c>
      <c r="AR150" s="24"/>
      <c r="AS150" s="27">
        <v>80.2</v>
      </c>
      <c r="AT150" s="25"/>
      <c r="AU150" s="10"/>
      <c r="AV150" s="17"/>
      <c r="AW150" s="14"/>
      <c r="AX150" s="16"/>
      <c r="AZ150" s="95"/>
      <c r="BC150" s="16"/>
    </row>
    <row r="151" spans="1:55" s="1" customFormat="1" x14ac:dyDescent="0.15">
      <c r="A151" s="37"/>
      <c r="B151" s="56" t="s">
        <v>34</v>
      </c>
      <c r="C151" s="11">
        <v>48.8</v>
      </c>
      <c r="D151" s="14"/>
      <c r="E151" s="72">
        <v>53.4</v>
      </c>
      <c r="F151" s="16"/>
      <c r="G151" s="11">
        <v>39.299999999999997</v>
      </c>
      <c r="H151" s="14"/>
      <c r="I151" s="15">
        <v>4.95</v>
      </c>
      <c r="J151" s="16"/>
      <c r="K151" s="11">
        <v>99.4</v>
      </c>
      <c r="L151" s="14"/>
      <c r="M151" s="72">
        <v>98.3</v>
      </c>
      <c r="N151" s="16"/>
      <c r="O151" s="11">
        <v>23.8</v>
      </c>
      <c r="P151" s="14"/>
      <c r="Q151" s="15">
        <v>35.4</v>
      </c>
      <c r="R151" s="16"/>
      <c r="S151" s="11">
        <v>97.8</v>
      </c>
      <c r="T151" s="14"/>
      <c r="U151" s="75">
        <v>97.3</v>
      </c>
      <c r="V151" s="16"/>
      <c r="W151" s="11">
        <v>88.5</v>
      </c>
      <c r="X151" s="14"/>
      <c r="Y151" s="15">
        <v>88.5</v>
      </c>
      <c r="Z151" s="16"/>
      <c r="AA151" s="129">
        <v>23.6</v>
      </c>
      <c r="AB151" s="127"/>
      <c r="AC151" s="130">
        <v>41</v>
      </c>
      <c r="AD151" s="128"/>
      <c r="AE151" s="10"/>
      <c r="AF151" s="14"/>
      <c r="AG151" s="14"/>
      <c r="AH151" s="16"/>
      <c r="AI151" s="11">
        <v>14.7</v>
      </c>
      <c r="AJ151" s="14"/>
      <c r="AK151" s="15">
        <v>18.399999999999999</v>
      </c>
      <c r="AL151" s="16"/>
      <c r="AM151" s="10"/>
      <c r="AN151" s="17"/>
      <c r="AO151" s="14"/>
      <c r="AP151" s="16"/>
      <c r="AQ151" s="81">
        <v>83.4</v>
      </c>
      <c r="AR151" s="24"/>
      <c r="AS151" s="27">
        <v>81.8</v>
      </c>
      <c r="AT151" s="25"/>
      <c r="AU151" s="10"/>
      <c r="AV151" s="17"/>
      <c r="AW151" s="14"/>
      <c r="AX151" s="16"/>
      <c r="AZ151" s="98">
        <v>37.700000000000003</v>
      </c>
      <c r="BA151" s="42">
        <v>5.69</v>
      </c>
      <c r="BB151" s="42">
        <v>19.5</v>
      </c>
      <c r="BC151" s="16"/>
    </row>
    <row r="152" spans="1:55" s="1" customFormat="1" x14ac:dyDescent="0.15">
      <c r="A152" s="37"/>
      <c r="B152" s="56" t="s">
        <v>35</v>
      </c>
      <c r="C152" s="11">
        <v>53.3</v>
      </c>
      <c r="D152" s="14"/>
      <c r="E152" s="72">
        <v>50</v>
      </c>
      <c r="F152" s="16"/>
      <c r="G152" s="11">
        <v>44.9</v>
      </c>
      <c r="H152" s="14"/>
      <c r="I152" s="15">
        <v>4.9400000000000004</v>
      </c>
      <c r="J152" s="16"/>
      <c r="K152" s="11">
        <v>99.3</v>
      </c>
      <c r="L152" s="14"/>
      <c r="M152" s="72">
        <v>98.9</v>
      </c>
      <c r="N152" s="16"/>
      <c r="O152" s="11">
        <v>20.2</v>
      </c>
      <c r="P152" s="14"/>
      <c r="Q152" s="15">
        <v>38.799999999999997</v>
      </c>
      <c r="R152" s="16"/>
      <c r="S152" s="11">
        <v>97.6</v>
      </c>
      <c r="T152" s="14"/>
      <c r="U152" s="75">
        <v>95.8</v>
      </c>
      <c r="V152" s="16"/>
      <c r="W152" s="11">
        <v>91.7</v>
      </c>
      <c r="X152" s="14"/>
      <c r="Y152" s="15">
        <v>91.6</v>
      </c>
      <c r="Z152" s="16"/>
      <c r="AA152" s="129">
        <v>21.4</v>
      </c>
      <c r="AB152" s="127"/>
      <c r="AC152" s="130">
        <v>37</v>
      </c>
      <c r="AD152" s="128"/>
      <c r="AE152" s="10"/>
      <c r="AF152" s="14"/>
      <c r="AG152" s="14"/>
      <c r="AH152" s="16"/>
      <c r="AI152" s="11">
        <v>16.3</v>
      </c>
      <c r="AJ152" s="14"/>
      <c r="AK152" s="15">
        <v>24.9</v>
      </c>
      <c r="AL152" s="16"/>
      <c r="AM152" s="10"/>
      <c r="AN152" s="17"/>
      <c r="AO152" s="14"/>
      <c r="AP152" s="16"/>
      <c r="AQ152" s="81">
        <v>82.5</v>
      </c>
      <c r="AR152" s="24"/>
      <c r="AS152" s="27">
        <v>81.2</v>
      </c>
      <c r="AT152" s="25"/>
      <c r="AU152" s="10"/>
      <c r="AV152" s="17"/>
      <c r="AW152" s="14"/>
      <c r="AX152" s="16"/>
      <c r="AZ152" s="98">
        <v>38.96</v>
      </c>
      <c r="BA152" s="42">
        <v>10.16</v>
      </c>
      <c r="BB152" s="42">
        <v>38.46</v>
      </c>
      <c r="BC152" s="16"/>
    </row>
    <row r="153" spans="1:55" s="1" customFormat="1" x14ac:dyDescent="0.15">
      <c r="A153" s="37"/>
      <c r="B153" s="56" t="s">
        <v>36</v>
      </c>
      <c r="C153" s="11">
        <v>48.8</v>
      </c>
      <c r="D153" s="14"/>
      <c r="E153" s="72">
        <v>83.6</v>
      </c>
      <c r="F153" s="16"/>
      <c r="G153" s="11">
        <v>42.6</v>
      </c>
      <c r="H153" s="14"/>
      <c r="I153" s="15">
        <v>10.199999999999999</v>
      </c>
      <c r="J153" s="16"/>
      <c r="K153" s="11">
        <v>99.3</v>
      </c>
      <c r="L153" s="14"/>
      <c r="M153" s="72">
        <v>96.9</v>
      </c>
      <c r="N153" s="16"/>
      <c r="O153" s="11">
        <v>24.8</v>
      </c>
      <c r="P153" s="14"/>
      <c r="Q153" s="15">
        <v>19.7</v>
      </c>
      <c r="R153" s="16"/>
      <c r="S153" s="11">
        <v>82.7</v>
      </c>
      <c r="T153" s="14"/>
      <c r="U153" s="75">
        <v>90.3</v>
      </c>
      <c r="V153" s="16"/>
      <c r="W153" s="11">
        <v>81.099999999999994</v>
      </c>
      <c r="X153" s="14"/>
      <c r="Y153" s="15">
        <v>80.599999999999994</v>
      </c>
      <c r="Z153" s="16"/>
      <c r="AA153" s="129">
        <v>5.0599999999999996</v>
      </c>
      <c r="AB153" s="127"/>
      <c r="AC153" s="130">
        <v>2.86</v>
      </c>
      <c r="AD153" s="128"/>
      <c r="AE153" s="10"/>
      <c r="AF153" s="14"/>
      <c r="AG153" s="14"/>
      <c r="AH153" s="16"/>
      <c r="AI153" s="11">
        <v>15.7</v>
      </c>
      <c r="AJ153" s="14"/>
      <c r="AK153" s="15">
        <v>12.8</v>
      </c>
      <c r="AL153" s="16"/>
      <c r="AM153" s="10"/>
      <c r="AN153" s="17"/>
      <c r="AO153" s="14"/>
      <c r="AP153" s="16"/>
      <c r="AQ153" s="81">
        <v>89.6</v>
      </c>
      <c r="AR153" s="24"/>
      <c r="AS153" s="27">
        <v>90.8</v>
      </c>
      <c r="AT153" s="25"/>
      <c r="AU153" s="10"/>
      <c r="AV153" s="17"/>
      <c r="AW153" s="14"/>
      <c r="AX153" s="16"/>
      <c r="AZ153" s="98">
        <v>40.71</v>
      </c>
      <c r="BA153" s="42">
        <v>8.2799999999999994</v>
      </c>
      <c r="BB153" s="42">
        <v>49.81</v>
      </c>
      <c r="BC153" s="16"/>
    </row>
    <row r="154" spans="1:55" s="1" customFormat="1" x14ac:dyDescent="0.15">
      <c r="A154" s="37"/>
      <c r="B154" s="56" t="s">
        <v>37</v>
      </c>
      <c r="C154" s="11">
        <v>34.700000000000003</v>
      </c>
      <c r="D154" s="14"/>
      <c r="E154" s="72">
        <v>77.599999999999994</v>
      </c>
      <c r="F154" s="16"/>
      <c r="G154" s="11">
        <v>34.299999999999997</v>
      </c>
      <c r="H154" s="14"/>
      <c r="I154" s="15">
        <v>12.6</v>
      </c>
      <c r="J154" s="16"/>
      <c r="K154" s="11">
        <v>98.9</v>
      </c>
      <c r="L154" s="14"/>
      <c r="M154" s="72">
        <v>94.6</v>
      </c>
      <c r="N154" s="16"/>
      <c r="O154" s="11">
        <v>10.3</v>
      </c>
      <c r="P154" s="14"/>
      <c r="Q154" s="15">
        <v>6.59</v>
      </c>
      <c r="R154" s="16"/>
      <c r="S154" s="11">
        <v>88.2</v>
      </c>
      <c r="T154" s="14"/>
      <c r="U154" s="75">
        <v>95</v>
      </c>
      <c r="V154" s="16"/>
      <c r="W154" s="11">
        <v>84.2</v>
      </c>
      <c r="X154" s="14"/>
      <c r="Y154" s="15">
        <v>83.1</v>
      </c>
      <c r="Z154" s="16"/>
      <c r="AA154" s="129">
        <v>10.1</v>
      </c>
      <c r="AB154" s="127"/>
      <c r="AC154" s="130">
        <v>10.9</v>
      </c>
      <c r="AD154" s="128"/>
      <c r="AE154" s="10"/>
      <c r="AF154" s="14"/>
      <c r="AG154" s="14"/>
      <c r="AH154" s="16"/>
      <c r="AI154" s="11">
        <v>7.68</v>
      </c>
      <c r="AJ154" s="14"/>
      <c r="AK154" s="15">
        <v>5.72</v>
      </c>
      <c r="AL154" s="16"/>
      <c r="AM154" s="10"/>
      <c r="AN154" s="17"/>
      <c r="AO154" s="14"/>
      <c r="AP154" s="16"/>
      <c r="AQ154" s="81">
        <v>95.2</v>
      </c>
      <c r="AR154" s="24"/>
      <c r="AS154" s="27">
        <v>95.6</v>
      </c>
      <c r="AT154" s="25"/>
      <c r="AU154" s="10"/>
      <c r="AV154" s="17"/>
      <c r="AW154" s="14"/>
      <c r="AX154" s="16"/>
      <c r="AZ154" s="98">
        <v>76.47</v>
      </c>
      <c r="BA154" s="42">
        <v>17.57</v>
      </c>
      <c r="BB154" s="42">
        <v>60.57</v>
      </c>
      <c r="BC154" s="16"/>
    </row>
    <row r="155" spans="1:55" s="1" customFormat="1" x14ac:dyDescent="0.15">
      <c r="A155" s="37"/>
      <c r="B155" s="56" t="s">
        <v>14</v>
      </c>
      <c r="C155" s="11">
        <v>70.7</v>
      </c>
      <c r="D155" s="14"/>
      <c r="E155" s="72">
        <v>64.8</v>
      </c>
      <c r="F155" s="16"/>
      <c r="G155" s="11">
        <v>53.3</v>
      </c>
      <c r="H155" s="14"/>
      <c r="I155" s="15">
        <v>11.3</v>
      </c>
      <c r="J155" s="16"/>
      <c r="K155" s="11">
        <v>98</v>
      </c>
      <c r="L155" s="14"/>
      <c r="M155" s="72">
        <v>97</v>
      </c>
      <c r="N155" s="16"/>
      <c r="O155" s="11">
        <v>12.2</v>
      </c>
      <c r="P155" s="14"/>
      <c r="Q155" s="15">
        <v>6.22</v>
      </c>
      <c r="R155" s="16"/>
      <c r="S155" s="11">
        <v>87.6</v>
      </c>
      <c r="T155" s="14"/>
      <c r="U155" s="75">
        <v>92.4</v>
      </c>
      <c r="V155" s="16"/>
      <c r="W155" s="11">
        <v>90.1</v>
      </c>
      <c r="X155" s="14"/>
      <c r="Y155" s="15">
        <v>89</v>
      </c>
      <c r="Z155" s="16"/>
      <c r="AA155" s="129">
        <v>8.23</v>
      </c>
      <c r="AB155" s="127"/>
      <c r="AC155" s="130">
        <v>11.6</v>
      </c>
      <c r="AD155" s="128"/>
      <c r="AE155" s="10"/>
      <c r="AF155" s="14"/>
      <c r="AG155" s="14"/>
      <c r="AH155" s="16"/>
      <c r="AI155" s="11">
        <v>12.8</v>
      </c>
      <c r="AJ155" s="14"/>
      <c r="AK155" s="15">
        <v>2.15</v>
      </c>
      <c r="AL155" s="16"/>
      <c r="AM155" s="10"/>
      <c r="AN155" s="17"/>
      <c r="AO155" s="14"/>
      <c r="AP155" s="16"/>
      <c r="AQ155" s="81">
        <v>94.9</v>
      </c>
      <c r="AR155" s="24"/>
      <c r="AS155" s="27">
        <v>96.2</v>
      </c>
      <c r="AT155" s="25"/>
      <c r="AU155" s="10"/>
      <c r="AV155" s="17"/>
      <c r="AW155" s="14"/>
      <c r="AX155" s="16"/>
      <c r="AZ155" s="98">
        <v>66.3</v>
      </c>
      <c r="BA155" s="42">
        <v>26.8</v>
      </c>
      <c r="BB155" s="42">
        <v>39.700000000000003</v>
      </c>
      <c r="BC155" s="16"/>
    </row>
    <row r="156" spans="1:55" s="1" customFormat="1" x14ac:dyDescent="0.15">
      <c r="A156" s="37"/>
      <c r="B156" s="56" t="s">
        <v>3</v>
      </c>
      <c r="C156" s="11">
        <v>46.2</v>
      </c>
      <c r="D156" s="14"/>
      <c r="E156" s="72">
        <v>71.599999999999994</v>
      </c>
      <c r="F156" s="16"/>
      <c r="G156" s="11">
        <v>41</v>
      </c>
      <c r="H156" s="14"/>
      <c r="I156" s="15">
        <v>26.2</v>
      </c>
      <c r="J156" s="16"/>
      <c r="K156" s="11">
        <v>98.3</v>
      </c>
      <c r="L156" s="14"/>
      <c r="M156" s="72">
        <v>94.4</v>
      </c>
      <c r="N156" s="16"/>
      <c r="O156" s="11">
        <v>6.07</v>
      </c>
      <c r="P156" s="14"/>
      <c r="Q156" s="15">
        <v>5.47</v>
      </c>
      <c r="R156" s="16"/>
      <c r="S156" s="11">
        <v>82.4</v>
      </c>
      <c r="T156" s="14"/>
      <c r="U156" s="75">
        <v>93.8</v>
      </c>
      <c r="V156" s="16"/>
      <c r="W156" s="11">
        <v>88.5</v>
      </c>
      <c r="X156" s="14"/>
      <c r="Y156" s="15">
        <v>85.6</v>
      </c>
      <c r="Z156" s="16"/>
      <c r="AA156" s="129">
        <v>8.8800000000000008</v>
      </c>
      <c r="AB156" s="127"/>
      <c r="AC156" s="130">
        <v>9.52</v>
      </c>
      <c r="AD156" s="128"/>
      <c r="AE156" s="10"/>
      <c r="AF156" s="14"/>
      <c r="AG156" s="14"/>
      <c r="AH156" s="16"/>
      <c r="AI156" s="11">
        <v>13.3</v>
      </c>
      <c r="AJ156" s="14"/>
      <c r="AK156" s="15">
        <v>24.8</v>
      </c>
      <c r="AL156" s="16"/>
      <c r="AM156" s="10"/>
      <c r="AN156" s="17"/>
      <c r="AO156" s="14"/>
      <c r="AP156" s="16"/>
      <c r="AQ156" s="81">
        <v>96.3</v>
      </c>
      <c r="AR156" s="24"/>
      <c r="AS156" s="27">
        <v>97.8</v>
      </c>
      <c r="AT156" s="25"/>
      <c r="AU156" s="10"/>
      <c r="AV156" s="17"/>
      <c r="AW156" s="14"/>
      <c r="AX156" s="16"/>
      <c r="AZ156" s="98">
        <v>64.69</v>
      </c>
      <c r="BA156" s="42">
        <v>13.49</v>
      </c>
      <c r="BB156" s="42">
        <v>28.19</v>
      </c>
      <c r="BC156" s="16"/>
    </row>
    <row r="157" spans="1:55" s="1" customFormat="1" x14ac:dyDescent="0.2">
      <c r="A157" s="37"/>
      <c r="B157" s="56"/>
      <c r="C157" s="10"/>
      <c r="D157" s="14"/>
      <c r="E157" s="17"/>
      <c r="F157" s="16"/>
      <c r="G157" s="10"/>
      <c r="H157" s="14"/>
      <c r="I157" s="14"/>
      <c r="J157" s="16"/>
      <c r="K157" s="10"/>
      <c r="L157" s="14"/>
      <c r="M157" s="17"/>
      <c r="N157" s="16"/>
      <c r="O157" s="10"/>
      <c r="P157" s="14"/>
      <c r="Q157" s="14"/>
      <c r="R157" s="16"/>
      <c r="S157" s="10"/>
      <c r="T157" s="14"/>
      <c r="U157" s="14"/>
      <c r="V157" s="16"/>
      <c r="W157" s="10"/>
      <c r="X157" s="14"/>
      <c r="Y157" s="14"/>
      <c r="Z157" s="16"/>
      <c r="AA157" s="126"/>
      <c r="AB157" s="127"/>
      <c r="AC157" s="127"/>
      <c r="AD157" s="128"/>
      <c r="AE157" s="10"/>
      <c r="AF157" s="14"/>
      <c r="AG157" s="14"/>
      <c r="AH157" s="16"/>
      <c r="AI157" s="10"/>
      <c r="AJ157" s="14"/>
      <c r="AK157" s="14"/>
      <c r="AL157" s="16"/>
      <c r="AM157" s="10"/>
      <c r="AN157" s="17"/>
      <c r="AO157" s="14"/>
      <c r="AP157" s="16"/>
      <c r="AQ157" s="22"/>
      <c r="AR157" s="24"/>
      <c r="AS157" s="23"/>
      <c r="AT157" s="25"/>
      <c r="AU157" s="10"/>
      <c r="AV157" s="17"/>
      <c r="AW157" s="14"/>
      <c r="AX157" s="16"/>
      <c r="AZ157" s="95"/>
      <c r="BC157" s="16"/>
    </row>
    <row r="158" spans="1:55" s="1" customFormat="1" x14ac:dyDescent="0.2">
      <c r="A158" s="37" t="s">
        <v>39</v>
      </c>
      <c r="B158" s="56" t="s">
        <v>43</v>
      </c>
      <c r="C158" s="11">
        <v>71.099999999999994</v>
      </c>
      <c r="D158" s="14"/>
      <c r="E158" s="18">
        <v>71.099999999999994</v>
      </c>
      <c r="F158" s="16"/>
      <c r="G158" s="11">
        <v>13.7</v>
      </c>
      <c r="H158" s="14"/>
      <c r="I158" s="15">
        <v>13.7</v>
      </c>
      <c r="J158" s="16"/>
      <c r="K158" s="11">
        <v>43.1</v>
      </c>
      <c r="L158" s="14"/>
      <c r="M158" s="18">
        <v>43.1</v>
      </c>
      <c r="N158" s="16"/>
      <c r="O158" s="11">
        <v>1.01</v>
      </c>
      <c r="P158" s="14"/>
      <c r="Q158" s="15">
        <v>1.01</v>
      </c>
      <c r="R158" s="16"/>
      <c r="S158" s="11">
        <v>34.700000000000003</v>
      </c>
      <c r="T158" s="14"/>
      <c r="U158" s="15">
        <v>34.700000000000003</v>
      </c>
      <c r="V158" s="16"/>
      <c r="W158" s="11">
        <v>45</v>
      </c>
      <c r="X158" s="14"/>
      <c r="Y158" s="15">
        <v>45</v>
      </c>
      <c r="Z158" s="16"/>
      <c r="AA158" s="129">
        <v>48.9</v>
      </c>
      <c r="AB158" s="127"/>
      <c r="AC158" s="130">
        <v>48.9</v>
      </c>
      <c r="AD158" s="128"/>
      <c r="AE158" s="10"/>
      <c r="AF158" s="14"/>
      <c r="AG158" s="14"/>
      <c r="AH158" s="16"/>
      <c r="AI158" s="11">
        <v>3.71</v>
      </c>
      <c r="AJ158" s="14"/>
      <c r="AK158" s="15">
        <v>3.71</v>
      </c>
      <c r="AL158" s="16"/>
      <c r="AM158" s="10"/>
      <c r="AN158" s="17"/>
      <c r="AO158" s="14"/>
      <c r="AP158" s="16"/>
      <c r="AQ158" s="81">
        <v>77</v>
      </c>
      <c r="AR158" s="24"/>
      <c r="AS158" s="27">
        <v>77</v>
      </c>
      <c r="AT158" s="25"/>
      <c r="AU158" s="10"/>
      <c r="AV158" s="17"/>
      <c r="AW158" s="14"/>
      <c r="AX158" s="16"/>
      <c r="AZ158" s="95"/>
      <c r="BC158" s="16"/>
    </row>
    <row r="159" spans="1:55" s="1" customFormat="1" x14ac:dyDescent="0.15">
      <c r="A159" s="37"/>
      <c r="B159" s="56" t="s">
        <v>34</v>
      </c>
      <c r="C159" s="11">
        <v>71.2</v>
      </c>
      <c r="D159" s="14"/>
      <c r="E159" s="72">
        <v>69.3</v>
      </c>
      <c r="F159" s="16"/>
      <c r="G159" s="11">
        <v>33.799999999999997</v>
      </c>
      <c r="H159" s="14"/>
      <c r="I159" s="15">
        <v>18.3</v>
      </c>
      <c r="J159" s="16"/>
      <c r="K159" s="11">
        <v>92.8</v>
      </c>
      <c r="L159" s="14"/>
      <c r="M159" s="72">
        <v>92.8</v>
      </c>
      <c r="N159" s="16"/>
      <c r="O159" s="11">
        <v>30.7</v>
      </c>
      <c r="P159" s="14"/>
      <c r="Q159" s="15">
        <v>75.2</v>
      </c>
      <c r="R159" s="16"/>
      <c r="S159" s="11">
        <v>76.3</v>
      </c>
      <c r="T159" s="14"/>
      <c r="U159" s="75">
        <v>83.6</v>
      </c>
      <c r="V159" s="16"/>
      <c r="W159" s="11">
        <v>83</v>
      </c>
      <c r="X159" s="14"/>
      <c r="Y159" s="15">
        <v>67.3</v>
      </c>
      <c r="Z159" s="16"/>
      <c r="AA159" s="129">
        <v>13.1</v>
      </c>
      <c r="AB159" s="127"/>
      <c r="AC159" s="130">
        <v>23.2</v>
      </c>
      <c r="AD159" s="128"/>
      <c r="AE159" s="10"/>
      <c r="AF159" s="14"/>
      <c r="AG159" s="14"/>
      <c r="AH159" s="16"/>
      <c r="AI159" s="11">
        <v>11.7</v>
      </c>
      <c r="AJ159" s="14"/>
      <c r="AK159" s="15">
        <v>56</v>
      </c>
      <c r="AL159" s="16"/>
      <c r="AM159" s="10"/>
      <c r="AN159" s="17"/>
      <c r="AO159" s="14"/>
      <c r="AP159" s="16"/>
      <c r="AQ159" s="81">
        <v>88.8</v>
      </c>
      <c r="AR159" s="24"/>
      <c r="AS159" s="27">
        <v>32.1</v>
      </c>
      <c r="AT159" s="25"/>
      <c r="AU159" s="10"/>
      <c r="AV159" s="17"/>
      <c r="AW159" s="14"/>
      <c r="AX159" s="16"/>
      <c r="AZ159" s="98">
        <v>37.75</v>
      </c>
      <c r="BA159" s="42">
        <v>6.85</v>
      </c>
      <c r="BB159" s="42">
        <v>22.75</v>
      </c>
      <c r="BC159" s="16"/>
    </row>
    <row r="160" spans="1:55" s="1" customFormat="1" x14ac:dyDescent="0.15">
      <c r="A160" s="37"/>
      <c r="B160" s="56" t="s">
        <v>35</v>
      </c>
      <c r="C160" s="11">
        <v>64.400000000000006</v>
      </c>
      <c r="D160" s="14"/>
      <c r="E160" s="72">
        <v>76.7</v>
      </c>
      <c r="F160" s="16"/>
      <c r="G160" s="11">
        <v>40.5</v>
      </c>
      <c r="H160" s="14"/>
      <c r="I160" s="15">
        <v>21.7</v>
      </c>
      <c r="J160" s="16"/>
      <c r="K160" s="11">
        <v>92.9</v>
      </c>
      <c r="L160" s="14"/>
      <c r="M160" s="72">
        <v>83.4</v>
      </c>
      <c r="N160" s="16"/>
      <c r="O160" s="11">
        <v>17</v>
      </c>
      <c r="P160" s="14"/>
      <c r="Q160" s="15">
        <v>15.7</v>
      </c>
      <c r="R160" s="16"/>
      <c r="S160" s="11">
        <v>78.900000000000006</v>
      </c>
      <c r="T160" s="14"/>
      <c r="U160" s="75">
        <v>75.7</v>
      </c>
      <c r="V160" s="16"/>
      <c r="W160" s="11">
        <v>71.3</v>
      </c>
      <c r="X160" s="14"/>
      <c r="Y160" s="15">
        <v>71.3</v>
      </c>
      <c r="Z160" s="16"/>
      <c r="AA160" s="129">
        <v>23.3</v>
      </c>
      <c r="AB160" s="127"/>
      <c r="AC160" s="130">
        <v>25.5</v>
      </c>
      <c r="AD160" s="128"/>
      <c r="AE160" s="10"/>
      <c r="AF160" s="14"/>
      <c r="AG160" s="14"/>
      <c r="AH160" s="16"/>
      <c r="AI160" s="11">
        <v>11.5</v>
      </c>
      <c r="AJ160" s="14"/>
      <c r="AK160" s="15">
        <v>8.4700000000000006</v>
      </c>
      <c r="AL160" s="16"/>
      <c r="AM160" s="10"/>
      <c r="AN160" s="17"/>
      <c r="AO160" s="14"/>
      <c r="AP160" s="16"/>
      <c r="AQ160" s="81">
        <v>91.3</v>
      </c>
      <c r="AR160" s="24"/>
      <c r="AS160" s="27">
        <v>91.2</v>
      </c>
      <c r="AT160" s="25"/>
      <c r="AU160" s="10"/>
      <c r="AV160" s="17"/>
      <c r="AW160" s="14"/>
      <c r="AX160" s="16"/>
      <c r="AZ160" s="98">
        <v>35.130000000000003</v>
      </c>
      <c r="BA160" s="42">
        <v>7.73</v>
      </c>
      <c r="BB160" s="42">
        <v>44.23</v>
      </c>
      <c r="BC160" s="16"/>
    </row>
    <row r="161" spans="1:55" s="1" customFormat="1" x14ac:dyDescent="0.15">
      <c r="A161" s="37"/>
      <c r="B161" s="56" t="s">
        <v>36</v>
      </c>
      <c r="C161" s="11">
        <v>79</v>
      </c>
      <c r="D161" s="14"/>
      <c r="E161" s="72">
        <v>85.5</v>
      </c>
      <c r="F161" s="16"/>
      <c r="G161" s="11">
        <v>43.5</v>
      </c>
      <c r="H161" s="14"/>
      <c r="I161" s="15">
        <v>19.7</v>
      </c>
      <c r="J161" s="16"/>
      <c r="K161" s="11">
        <v>96.4</v>
      </c>
      <c r="L161" s="14"/>
      <c r="M161" s="72">
        <v>85.5</v>
      </c>
      <c r="N161" s="16"/>
      <c r="O161" s="11">
        <v>26.4</v>
      </c>
      <c r="P161" s="14"/>
      <c r="Q161" s="15">
        <v>8.86</v>
      </c>
      <c r="R161" s="16"/>
      <c r="S161" s="11">
        <v>59.4</v>
      </c>
      <c r="T161" s="14"/>
      <c r="U161" s="75">
        <v>61.7</v>
      </c>
      <c r="V161" s="16"/>
      <c r="W161" s="11">
        <v>72.099999999999994</v>
      </c>
      <c r="X161" s="14"/>
      <c r="Y161" s="15">
        <v>65.400000000000006</v>
      </c>
      <c r="Z161" s="16"/>
      <c r="AA161" s="129">
        <v>11.7</v>
      </c>
      <c r="AB161" s="127"/>
      <c r="AC161" s="130">
        <v>8.44</v>
      </c>
      <c r="AD161" s="128"/>
      <c r="AE161" s="10"/>
      <c r="AF161" s="14"/>
      <c r="AG161" s="14"/>
      <c r="AH161" s="16"/>
      <c r="AI161" s="11">
        <v>14.3</v>
      </c>
      <c r="AJ161" s="14"/>
      <c r="AK161" s="15">
        <v>5.45</v>
      </c>
      <c r="AL161" s="16"/>
      <c r="AM161" s="10"/>
      <c r="AN161" s="17"/>
      <c r="AO161" s="14"/>
      <c r="AP161" s="16"/>
      <c r="AQ161" s="81">
        <v>92.3</v>
      </c>
      <c r="AR161" s="24"/>
      <c r="AS161" s="27">
        <v>94.1</v>
      </c>
      <c r="AT161" s="25"/>
      <c r="AU161" s="10"/>
      <c r="AV161" s="17"/>
      <c r="AW161" s="14"/>
      <c r="AX161" s="16"/>
      <c r="AZ161" s="98">
        <v>37.28</v>
      </c>
      <c r="BA161" s="42">
        <v>8.2799999999999994</v>
      </c>
      <c r="BB161" s="42">
        <v>47.98</v>
      </c>
      <c r="BC161" s="16"/>
    </row>
    <row r="162" spans="1:55" s="1" customFormat="1" x14ac:dyDescent="0.15">
      <c r="A162" s="37"/>
      <c r="B162" s="56" t="s">
        <v>37</v>
      </c>
      <c r="C162" s="11">
        <v>69.3</v>
      </c>
      <c r="D162" s="14"/>
      <c r="E162" s="72">
        <v>84.5</v>
      </c>
      <c r="F162" s="16"/>
      <c r="G162" s="11">
        <v>38.700000000000003</v>
      </c>
      <c r="H162" s="14"/>
      <c r="I162" s="15">
        <v>16.8</v>
      </c>
      <c r="J162" s="16"/>
      <c r="K162" s="11">
        <v>94.9</v>
      </c>
      <c r="L162" s="14"/>
      <c r="M162" s="72">
        <v>81.8</v>
      </c>
      <c r="N162" s="16"/>
      <c r="O162" s="11">
        <v>10.6</v>
      </c>
      <c r="P162" s="14"/>
      <c r="Q162" s="15">
        <v>8.92</v>
      </c>
      <c r="R162" s="16"/>
      <c r="S162" s="11">
        <v>65.900000000000006</v>
      </c>
      <c r="T162" s="14"/>
      <c r="U162" s="75">
        <v>78.3</v>
      </c>
      <c r="V162" s="16"/>
      <c r="W162" s="11">
        <v>75.5</v>
      </c>
      <c r="X162" s="14"/>
      <c r="Y162" s="15">
        <v>73.5</v>
      </c>
      <c r="Z162" s="16"/>
      <c r="AA162" s="129">
        <v>13.5</v>
      </c>
      <c r="AB162" s="127"/>
      <c r="AC162" s="130">
        <v>9.6999999999999993</v>
      </c>
      <c r="AD162" s="128"/>
      <c r="AE162" s="10"/>
      <c r="AF162" s="14"/>
      <c r="AG162" s="14"/>
      <c r="AH162" s="16"/>
      <c r="AI162" s="11">
        <v>9.7799999999999994</v>
      </c>
      <c r="AJ162" s="14"/>
      <c r="AK162" s="15">
        <v>4.2300000000000004</v>
      </c>
      <c r="AL162" s="16"/>
      <c r="AM162" s="10"/>
      <c r="AN162" s="17"/>
      <c r="AO162" s="14"/>
      <c r="AP162" s="16"/>
      <c r="AQ162" s="81">
        <v>94.9</v>
      </c>
      <c r="AR162" s="24"/>
      <c r="AS162" s="27">
        <v>94.8</v>
      </c>
      <c r="AT162" s="25"/>
      <c r="AU162" s="10"/>
      <c r="AV162" s="17"/>
      <c r="AW162" s="14"/>
      <c r="AX162" s="16"/>
      <c r="AZ162" s="98">
        <v>59.02</v>
      </c>
      <c r="BA162" s="42">
        <v>13.72</v>
      </c>
      <c r="BB162" s="42">
        <v>59.12</v>
      </c>
      <c r="BC162" s="16"/>
    </row>
    <row r="163" spans="1:55" s="1" customFormat="1" x14ac:dyDescent="0.15">
      <c r="A163" s="37"/>
      <c r="B163" s="56" t="s">
        <v>14</v>
      </c>
      <c r="C163" s="11">
        <v>71.8</v>
      </c>
      <c r="D163" s="14"/>
      <c r="E163" s="72">
        <v>80.8</v>
      </c>
      <c r="F163" s="16"/>
      <c r="G163" s="11">
        <v>53.8</v>
      </c>
      <c r="H163" s="14"/>
      <c r="I163" s="15">
        <v>31.2</v>
      </c>
      <c r="J163" s="16"/>
      <c r="K163" s="11">
        <v>91.8</v>
      </c>
      <c r="L163" s="14"/>
      <c r="M163" s="72">
        <v>73.599999999999994</v>
      </c>
      <c r="N163" s="16"/>
      <c r="O163" s="11">
        <v>12.7</v>
      </c>
      <c r="P163" s="14"/>
      <c r="Q163" s="15">
        <v>3.29</v>
      </c>
      <c r="R163" s="16"/>
      <c r="S163" s="11">
        <v>45.3</v>
      </c>
      <c r="T163" s="14"/>
      <c r="U163" s="75">
        <v>58.9</v>
      </c>
      <c r="V163" s="16"/>
      <c r="W163" s="11">
        <v>69.3</v>
      </c>
      <c r="X163" s="14"/>
      <c r="Y163" s="15">
        <v>62</v>
      </c>
      <c r="Z163" s="16"/>
      <c r="AA163" s="129">
        <v>10.7</v>
      </c>
      <c r="AB163" s="127"/>
      <c r="AC163" s="130">
        <v>13.9</v>
      </c>
      <c r="AD163" s="128"/>
      <c r="AE163" s="10"/>
      <c r="AF163" s="14"/>
      <c r="AG163" s="14"/>
      <c r="AH163" s="16"/>
      <c r="AI163" s="11">
        <v>13.8</v>
      </c>
      <c r="AJ163" s="14"/>
      <c r="AK163" s="15">
        <v>0.8</v>
      </c>
      <c r="AL163" s="16"/>
      <c r="AM163" s="10"/>
      <c r="AN163" s="17"/>
      <c r="AO163" s="14"/>
      <c r="AP163" s="16"/>
      <c r="AQ163" s="81">
        <v>95.8</v>
      </c>
      <c r="AR163" s="24"/>
      <c r="AS163" s="27">
        <v>97.2</v>
      </c>
      <c r="AT163" s="25"/>
      <c r="AU163" s="10"/>
      <c r="AV163" s="17"/>
      <c r="AW163" s="14"/>
      <c r="AX163" s="16"/>
      <c r="AZ163" s="98">
        <v>53.58</v>
      </c>
      <c r="BA163" s="42">
        <v>19.98</v>
      </c>
      <c r="BB163" s="42">
        <v>37.58</v>
      </c>
      <c r="BC163" s="16"/>
    </row>
    <row r="164" spans="1:55" s="68" customFormat="1" x14ac:dyDescent="0.15">
      <c r="A164" s="37"/>
      <c r="B164" s="56" t="s">
        <v>3</v>
      </c>
      <c r="C164" s="70">
        <v>74.599999999999994</v>
      </c>
      <c r="D164" s="65"/>
      <c r="E164" s="73">
        <v>77.8</v>
      </c>
      <c r="F164" s="55"/>
      <c r="G164" s="70">
        <v>40</v>
      </c>
      <c r="H164" s="65"/>
      <c r="I164" s="69">
        <v>22.9</v>
      </c>
      <c r="J164" s="55"/>
      <c r="K164" s="70">
        <v>92.7</v>
      </c>
      <c r="L164" s="65"/>
      <c r="M164" s="73">
        <v>77</v>
      </c>
      <c r="N164" s="55"/>
      <c r="O164" s="70">
        <v>10.199999999999999</v>
      </c>
      <c r="P164" s="65"/>
      <c r="Q164" s="69">
        <v>4.4800000000000004</v>
      </c>
      <c r="R164" s="55"/>
      <c r="S164" s="70">
        <v>51.3</v>
      </c>
      <c r="T164" s="65"/>
      <c r="U164" s="76">
        <v>68.2</v>
      </c>
      <c r="V164" s="55"/>
      <c r="W164" s="70">
        <v>70.400000000000006</v>
      </c>
      <c r="X164" s="65"/>
      <c r="Y164" s="69">
        <v>68.8</v>
      </c>
      <c r="Z164" s="55"/>
      <c r="AA164" s="137">
        <v>11.1</v>
      </c>
      <c r="AB164" s="138"/>
      <c r="AC164" s="139">
        <v>11.6</v>
      </c>
      <c r="AD164" s="140"/>
      <c r="AE164" s="67"/>
      <c r="AF164" s="65"/>
      <c r="AG164" s="65"/>
      <c r="AH164" s="55"/>
      <c r="AI164" s="70">
        <v>12</v>
      </c>
      <c r="AJ164" s="65"/>
      <c r="AK164" s="69">
        <v>1.61</v>
      </c>
      <c r="AL164" s="55"/>
      <c r="AM164" s="67"/>
      <c r="AN164" s="66"/>
      <c r="AO164" s="65"/>
      <c r="AP164" s="55"/>
      <c r="AQ164" s="82">
        <v>95.5</v>
      </c>
      <c r="AR164" s="41"/>
      <c r="AS164" s="77">
        <v>95.8</v>
      </c>
      <c r="AT164" s="28"/>
      <c r="AU164" s="67"/>
      <c r="AV164" s="66"/>
      <c r="AW164" s="65"/>
      <c r="AX164" s="55"/>
      <c r="AZ164" s="148">
        <v>66.05</v>
      </c>
      <c r="BA164" s="149">
        <v>16.55</v>
      </c>
      <c r="BB164" s="149">
        <v>32.15</v>
      </c>
      <c r="BC164" s="55"/>
    </row>
    <row r="165" spans="1:55" s="1" customFormat="1" x14ac:dyDescent="0.2">
      <c r="A165" s="59"/>
      <c r="B165" s="16"/>
      <c r="C165" s="10"/>
      <c r="D165" s="14"/>
      <c r="E165" s="17"/>
      <c r="F165" s="16"/>
      <c r="G165" s="10"/>
      <c r="H165" s="14"/>
      <c r="I165" s="14"/>
      <c r="J165" s="16"/>
      <c r="K165" s="10"/>
      <c r="L165" s="14"/>
      <c r="M165" s="17"/>
      <c r="N165" s="16"/>
      <c r="O165" s="10"/>
      <c r="P165" s="14"/>
      <c r="Q165" s="14"/>
      <c r="R165" s="16"/>
      <c r="S165" s="10"/>
      <c r="T165" s="14"/>
      <c r="U165" s="14"/>
      <c r="V165" s="16"/>
      <c r="W165" s="10"/>
      <c r="X165" s="14"/>
      <c r="Y165" s="14"/>
      <c r="Z165" s="16"/>
      <c r="AA165" s="126"/>
      <c r="AB165" s="127"/>
      <c r="AC165" s="127"/>
      <c r="AD165" s="128"/>
      <c r="AE165" s="10"/>
      <c r="AF165" s="14"/>
      <c r="AG165" s="14"/>
      <c r="AH165" s="16"/>
      <c r="AI165" s="10"/>
      <c r="AJ165" s="14"/>
      <c r="AK165" s="14"/>
      <c r="AL165" s="16"/>
      <c r="AM165" s="10"/>
      <c r="AN165" s="17"/>
      <c r="AO165" s="14"/>
      <c r="AP165" s="16"/>
      <c r="AQ165" s="22"/>
      <c r="AR165" s="24"/>
      <c r="AS165" s="23"/>
      <c r="AT165" s="25"/>
      <c r="AU165" s="10"/>
      <c r="AV165" s="17"/>
      <c r="AW165" s="14"/>
      <c r="AX165" s="16"/>
      <c r="AZ165" s="95"/>
      <c r="BC165" s="16"/>
    </row>
    <row r="166" spans="1:55" s="1" customFormat="1" x14ac:dyDescent="0.2">
      <c r="A166" s="59"/>
      <c r="B166" s="16"/>
      <c r="C166" s="10"/>
      <c r="D166" s="14"/>
      <c r="E166" s="17"/>
      <c r="F166" s="16"/>
      <c r="G166" s="10"/>
      <c r="H166" s="14"/>
      <c r="I166" s="14"/>
      <c r="J166" s="16"/>
      <c r="K166" s="10"/>
      <c r="L166" s="14"/>
      <c r="M166" s="17"/>
      <c r="N166" s="16"/>
      <c r="O166" s="10"/>
      <c r="P166" s="14"/>
      <c r="Q166" s="14"/>
      <c r="R166" s="16"/>
      <c r="S166" s="10"/>
      <c r="T166" s="14"/>
      <c r="U166" s="14"/>
      <c r="V166" s="16"/>
      <c r="W166" s="10"/>
      <c r="X166" s="14"/>
      <c r="Y166" s="14"/>
      <c r="Z166" s="16"/>
      <c r="AA166" s="126"/>
      <c r="AB166" s="127"/>
      <c r="AC166" s="127"/>
      <c r="AD166" s="128"/>
      <c r="AE166" s="10"/>
      <c r="AF166" s="14"/>
      <c r="AG166" s="14"/>
      <c r="AH166" s="16"/>
      <c r="AI166" s="10"/>
      <c r="AJ166" s="14"/>
      <c r="AK166" s="14"/>
      <c r="AL166" s="16"/>
      <c r="AM166" s="10"/>
      <c r="AN166" s="17"/>
      <c r="AO166" s="14"/>
      <c r="AP166" s="16"/>
      <c r="AQ166" s="22"/>
      <c r="AR166" s="24"/>
      <c r="AS166" s="23"/>
      <c r="AT166" s="25"/>
      <c r="AU166" s="10"/>
      <c r="AV166" s="17"/>
      <c r="AW166" s="14"/>
      <c r="AX166" s="16"/>
      <c r="AZ166" s="95"/>
      <c r="BC166" s="16"/>
    </row>
    <row r="167" spans="1:55" s="1" customFormat="1" x14ac:dyDescent="0.2">
      <c r="A167" s="59"/>
      <c r="B167" s="16"/>
      <c r="C167" s="10"/>
      <c r="D167" s="14"/>
      <c r="E167" s="17"/>
      <c r="F167" s="16"/>
      <c r="G167" s="10"/>
      <c r="H167" s="14"/>
      <c r="I167" s="14"/>
      <c r="J167" s="16"/>
      <c r="K167" s="10"/>
      <c r="L167" s="14"/>
      <c r="M167" s="17"/>
      <c r="N167" s="16"/>
      <c r="O167" s="10"/>
      <c r="P167" s="14"/>
      <c r="Q167" s="14"/>
      <c r="R167" s="16"/>
      <c r="S167" s="10"/>
      <c r="T167" s="14"/>
      <c r="U167" s="14"/>
      <c r="V167" s="16"/>
      <c r="W167" s="10"/>
      <c r="X167" s="14"/>
      <c r="Y167" s="14"/>
      <c r="Z167" s="16"/>
      <c r="AA167" s="126"/>
      <c r="AB167" s="127"/>
      <c r="AC167" s="127"/>
      <c r="AD167" s="128"/>
      <c r="AE167" s="10"/>
      <c r="AF167" s="14"/>
      <c r="AG167" s="14"/>
      <c r="AH167" s="16"/>
      <c r="AI167" s="10"/>
      <c r="AJ167" s="14"/>
      <c r="AK167" s="14"/>
      <c r="AL167" s="16"/>
      <c r="AM167" s="10"/>
      <c r="AN167" s="17"/>
      <c r="AO167" s="14"/>
      <c r="AP167" s="16"/>
      <c r="AQ167" s="22"/>
      <c r="AR167" s="24"/>
      <c r="AS167" s="23"/>
      <c r="AT167" s="25"/>
      <c r="AU167" s="10"/>
      <c r="AV167" s="17"/>
      <c r="AW167" s="14"/>
      <c r="AX167" s="16"/>
      <c r="AZ167" s="95"/>
      <c r="BC167" s="16"/>
    </row>
    <row r="168" spans="1:55" s="1" customFormat="1" x14ac:dyDescent="0.2">
      <c r="A168" s="59"/>
      <c r="B168" s="16"/>
      <c r="C168" s="10"/>
      <c r="D168" s="14"/>
      <c r="E168" s="17"/>
      <c r="F168" s="16"/>
      <c r="G168" s="10"/>
      <c r="H168" s="14"/>
      <c r="I168" s="14"/>
      <c r="J168" s="16"/>
      <c r="K168" s="10"/>
      <c r="L168" s="14"/>
      <c r="M168" s="17"/>
      <c r="N168" s="16"/>
      <c r="O168" s="10"/>
      <c r="P168" s="14"/>
      <c r="Q168" s="14"/>
      <c r="R168" s="16"/>
      <c r="S168" s="10"/>
      <c r="T168" s="14"/>
      <c r="U168" s="14"/>
      <c r="V168" s="16"/>
      <c r="W168" s="10"/>
      <c r="X168" s="14"/>
      <c r="Y168" s="14"/>
      <c r="Z168" s="16"/>
      <c r="AA168" s="126"/>
      <c r="AB168" s="127"/>
      <c r="AC168" s="127"/>
      <c r="AD168" s="128"/>
      <c r="AE168" s="10"/>
      <c r="AF168" s="14"/>
      <c r="AG168" s="14"/>
      <c r="AH168" s="16"/>
      <c r="AI168" s="10"/>
      <c r="AJ168" s="14"/>
      <c r="AK168" s="14"/>
      <c r="AL168" s="16"/>
      <c r="AM168" s="10"/>
      <c r="AN168" s="17"/>
      <c r="AO168" s="14"/>
      <c r="AP168" s="16"/>
      <c r="AQ168" s="22"/>
      <c r="AR168" s="24"/>
      <c r="AS168" s="23"/>
      <c r="AT168" s="25"/>
      <c r="AU168" s="10"/>
      <c r="AV168" s="17"/>
      <c r="AW168" s="14"/>
      <c r="AX168" s="16"/>
      <c r="AZ168" s="95"/>
      <c r="BC168" s="16"/>
    </row>
    <row r="169" spans="1:55" s="1" customFormat="1" x14ac:dyDescent="0.2">
      <c r="A169" s="59"/>
      <c r="B169" s="16"/>
      <c r="C169" s="10"/>
      <c r="D169" s="14"/>
      <c r="E169" s="17"/>
      <c r="F169" s="16"/>
      <c r="G169" s="10"/>
      <c r="H169" s="14"/>
      <c r="I169" s="14"/>
      <c r="J169" s="16"/>
      <c r="K169" s="10"/>
      <c r="L169" s="14"/>
      <c r="M169" s="17"/>
      <c r="N169" s="16"/>
      <c r="O169" s="10"/>
      <c r="P169" s="14"/>
      <c r="Q169" s="14"/>
      <c r="R169" s="16"/>
      <c r="S169" s="10"/>
      <c r="T169" s="14"/>
      <c r="U169" s="14"/>
      <c r="V169" s="16"/>
      <c r="W169" s="10"/>
      <c r="X169" s="14"/>
      <c r="Y169" s="14"/>
      <c r="Z169" s="16"/>
      <c r="AA169" s="126"/>
      <c r="AB169" s="127"/>
      <c r="AC169" s="127"/>
      <c r="AD169" s="128"/>
      <c r="AE169" s="10"/>
      <c r="AF169" s="14"/>
      <c r="AG169" s="14"/>
      <c r="AH169" s="16"/>
      <c r="AI169" s="10"/>
      <c r="AJ169" s="14"/>
      <c r="AK169" s="14"/>
      <c r="AL169" s="16"/>
      <c r="AM169" s="10"/>
      <c r="AN169" s="17"/>
      <c r="AO169" s="14"/>
      <c r="AP169" s="16"/>
      <c r="AQ169" s="22"/>
      <c r="AR169" s="24"/>
      <c r="AS169" s="23"/>
      <c r="AT169" s="25"/>
      <c r="AU169" s="10"/>
      <c r="AV169" s="17"/>
      <c r="AW169" s="14"/>
      <c r="AX169" s="16"/>
      <c r="AZ169" s="95"/>
      <c r="BC169" s="16"/>
    </row>
    <row r="170" spans="1:55" s="1" customFormat="1" x14ac:dyDescent="0.2">
      <c r="A170" s="59"/>
      <c r="B170" s="16"/>
      <c r="C170" s="10"/>
      <c r="D170" s="14"/>
      <c r="E170" s="17"/>
      <c r="F170" s="16"/>
      <c r="G170" s="10"/>
      <c r="H170" s="14"/>
      <c r="I170" s="14"/>
      <c r="J170" s="16"/>
      <c r="K170" s="10"/>
      <c r="L170" s="14"/>
      <c r="M170" s="17"/>
      <c r="N170" s="16"/>
      <c r="O170" s="10"/>
      <c r="P170" s="14"/>
      <c r="Q170" s="14"/>
      <c r="R170" s="16"/>
      <c r="S170" s="10"/>
      <c r="T170" s="14"/>
      <c r="U170" s="14"/>
      <c r="V170" s="16"/>
      <c r="W170" s="10"/>
      <c r="X170" s="14"/>
      <c r="Y170" s="14"/>
      <c r="Z170" s="16"/>
      <c r="AA170" s="126"/>
      <c r="AB170" s="127"/>
      <c r="AC170" s="127"/>
      <c r="AD170" s="128"/>
      <c r="AE170" s="10"/>
      <c r="AF170" s="14"/>
      <c r="AG170" s="14"/>
      <c r="AH170" s="16"/>
      <c r="AI170" s="10"/>
      <c r="AJ170" s="14"/>
      <c r="AK170" s="14"/>
      <c r="AL170" s="16"/>
      <c r="AM170" s="10"/>
      <c r="AN170" s="17"/>
      <c r="AO170" s="14"/>
      <c r="AP170" s="16"/>
      <c r="AQ170" s="22"/>
      <c r="AR170" s="24"/>
      <c r="AS170" s="23"/>
      <c r="AT170" s="25"/>
      <c r="AU170" s="10"/>
      <c r="AV170" s="17"/>
      <c r="AW170" s="14"/>
      <c r="AX170" s="16"/>
      <c r="AZ170" s="95"/>
      <c r="BC170" s="16"/>
    </row>
    <row r="171" spans="1:55" s="1" customFormat="1" x14ac:dyDescent="0.2">
      <c r="A171" s="59"/>
      <c r="B171" s="16"/>
      <c r="C171" s="10"/>
      <c r="D171" s="14"/>
      <c r="E171" s="17"/>
      <c r="F171" s="16"/>
      <c r="G171" s="10"/>
      <c r="H171" s="14"/>
      <c r="I171" s="14"/>
      <c r="J171" s="16"/>
      <c r="K171" s="10"/>
      <c r="L171" s="14"/>
      <c r="M171" s="17"/>
      <c r="N171" s="16"/>
      <c r="O171" s="10"/>
      <c r="P171" s="14"/>
      <c r="Q171" s="14"/>
      <c r="R171" s="16"/>
      <c r="S171" s="10"/>
      <c r="T171" s="14"/>
      <c r="U171" s="14"/>
      <c r="V171" s="16"/>
      <c r="W171" s="10"/>
      <c r="X171" s="14"/>
      <c r="Y171" s="14"/>
      <c r="Z171" s="16"/>
      <c r="AA171" s="126"/>
      <c r="AB171" s="127"/>
      <c r="AC171" s="127"/>
      <c r="AD171" s="128"/>
      <c r="AE171" s="10"/>
      <c r="AF171" s="14"/>
      <c r="AG171" s="14"/>
      <c r="AH171" s="16"/>
      <c r="AI171" s="10"/>
      <c r="AJ171" s="14"/>
      <c r="AK171" s="14"/>
      <c r="AL171" s="16"/>
      <c r="AM171" s="10"/>
      <c r="AN171" s="17"/>
      <c r="AO171" s="14"/>
      <c r="AP171" s="16"/>
      <c r="AQ171" s="22"/>
      <c r="AR171" s="24"/>
      <c r="AS171" s="23"/>
      <c r="AT171" s="25"/>
      <c r="AU171" s="10"/>
      <c r="AV171" s="17"/>
      <c r="AW171" s="14"/>
      <c r="AX171" s="16"/>
      <c r="AZ171" s="95"/>
      <c r="BC171" s="16"/>
    </row>
    <row r="172" spans="1:55" s="1" customFormat="1" x14ac:dyDescent="0.2">
      <c r="A172" s="59"/>
      <c r="B172" s="16"/>
      <c r="C172" s="10"/>
      <c r="D172" s="14"/>
      <c r="E172" s="17"/>
      <c r="F172" s="16"/>
      <c r="G172" s="10"/>
      <c r="H172" s="14"/>
      <c r="I172" s="14"/>
      <c r="J172" s="16"/>
      <c r="K172" s="10"/>
      <c r="L172" s="14"/>
      <c r="M172" s="17"/>
      <c r="N172" s="16"/>
      <c r="O172" s="10"/>
      <c r="P172" s="14"/>
      <c r="Q172" s="14"/>
      <c r="R172" s="16"/>
      <c r="S172" s="10"/>
      <c r="T172" s="14"/>
      <c r="U172" s="14"/>
      <c r="V172" s="16"/>
      <c r="W172" s="10"/>
      <c r="X172" s="14"/>
      <c r="Y172" s="14"/>
      <c r="Z172" s="16"/>
      <c r="AA172" s="126"/>
      <c r="AB172" s="127"/>
      <c r="AC172" s="127"/>
      <c r="AD172" s="128"/>
      <c r="AE172" s="10"/>
      <c r="AF172" s="14"/>
      <c r="AG172" s="14"/>
      <c r="AH172" s="16"/>
      <c r="AI172" s="10"/>
      <c r="AJ172" s="14"/>
      <c r="AK172" s="14"/>
      <c r="AL172" s="16"/>
      <c r="AM172" s="10"/>
      <c r="AN172" s="17"/>
      <c r="AO172" s="14"/>
      <c r="AP172" s="16"/>
      <c r="AQ172" s="22"/>
      <c r="AR172" s="24"/>
      <c r="AS172" s="23"/>
      <c r="AT172" s="25"/>
      <c r="AU172" s="10"/>
      <c r="AV172" s="17"/>
      <c r="AW172" s="14"/>
      <c r="AX172" s="16"/>
      <c r="AZ172" s="95"/>
      <c r="BC172" s="16"/>
    </row>
    <row r="173" spans="1:55" s="1" customFormat="1" x14ac:dyDescent="0.2">
      <c r="A173" s="59"/>
      <c r="B173" s="16"/>
      <c r="C173" s="10"/>
      <c r="D173" s="14"/>
      <c r="E173" s="17"/>
      <c r="F173" s="16"/>
      <c r="G173" s="10"/>
      <c r="H173" s="14"/>
      <c r="I173" s="14"/>
      <c r="J173" s="16"/>
      <c r="K173" s="10"/>
      <c r="L173" s="14"/>
      <c r="M173" s="17"/>
      <c r="N173" s="16"/>
      <c r="O173" s="10"/>
      <c r="P173" s="14"/>
      <c r="Q173" s="14"/>
      <c r="R173" s="16"/>
      <c r="S173" s="10"/>
      <c r="T173" s="14"/>
      <c r="U173" s="14"/>
      <c r="V173" s="16"/>
      <c r="W173" s="10"/>
      <c r="X173" s="14"/>
      <c r="Y173" s="14"/>
      <c r="Z173" s="16"/>
      <c r="AA173" s="126"/>
      <c r="AB173" s="127"/>
      <c r="AC173" s="127"/>
      <c r="AD173" s="128"/>
      <c r="AE173" s="10"/>
      <c r="AF173" s="14"/>
      <c r="AG173" s="14"/>
      <c r="AH173" s="16"/>
      <c r="AI173" s="10"/>
      <c r="AJ173" s="14"/>
      <c r="AK173" s="14"/>
      <c r="AL173" s="16"/>
      <c r="AM173" s="10"/>
      <c r="AN173" s="17"/>
      <c r="AO173" s="14"/>
      <c r="AP173" s="16"/>
      <c r="AQ173" s="22"/>
      <c r="AR173" s="24"/>
      <c r="AS173" s="23"/>
      <c r="AT173" s="25"/>
      <c r="AU173" s="10"/>
      <c r="AV173" s="17"/>
      <c r="AW173" s="14"/>
      <c r="AX173" s="16"/>
      <c r="AZ173" s="95"/>
      <c r="BC173" s="16"/>
    </row>
    <row r="174" spans="1:55" s="1" customFormat="1" x14ac:dyDescent="0.2">
      <c r="A174" s="59"/>
      <c r="B174" s="16"/>
      <c r="C174" s="10"/>
      <c r="D174" s="14"/>
      <c r="E174" s="17"/>
      <c r="F174" s="16"/>
      <c r="G174" s="10"/>
      <c r="H174" s="14"/>
      <c r="I174" s="14"/>
      <c r="J174" s="16"/>
      <c r="K174" s="10"/>
      <c r="L174" s="14"/>
      <c r="M174" s="17"/>
      <c r="N174" s="16"/>
      <c r="O174" s="10"/>
      <c r="P174" s="14"/>
      <c r="Q174" s="14"/>
      <c r="R174" s="16"/>
      <c r="S174" s="10"/>
      <c r="T174" s="14"/>
      <c r="U174" s="14"/>
      <c r="V174" s="16"/>
      <c r="W174" s="10"/>
      <c r="X174" s="14"/>
      <c r="Y174" s="14"/>
      <c r="Z174" s="16"/>
      <c r="AA174" s="126"/>
      <c r="AB174" s="127"/>
      <c r="AC174" s="127"/>
      <c r="AD174" s="128"/>
      <c r="AE174" s="10"/>
      <c r="AF174" s="14"/>
      <c r="AG174" s="14"/>
      <c r="AH174" s="16"/>
      <c r="AI174" s="10"/>
      <c r="AJ174" s="14"/>
      <c r="AK174" s="14"/>
      <c r="AL174" s="16"/>
      <c r="AM174" s="10"/>
      <c r="AN174" s="17"/>
      <c r="AO174" s="14"/>
      <c r="AP174" s="16"/>
      <c r="AQ174" s="22"/>
      <c r="AR174" s="24"/>
      <c r="AS174" s="23"/>
      <c r="AT174" s="25"/>
      <c r="AU174" s="10"/>
      <c r="AV174" s="17"/>
      <c r="AW174" s="14"/>
      <c r="AX174" s="16"/>
      <c r="AZ174" s="95"/>
      <c r="BC174" s="16"/>
    </row>
    <row r="175" spans="1:55" s="1" customFormat="1" x14ac:dyDescent="0.2">
      <c r="A175" s="59"/>
      <c r="B175" s="16"/>
      <c r="C175" s="10"/>
      <c r="D175" s="14"/>
      <c r="E175" s="17"/>
      <c r="F175" s="16"/>
      <c r="G175" s="10"/>
      <c r="H175" s="14"/>
      <c r="I175" s="14"/>
      <c r="J175" s="16"/>
      <c r="K175" s="10"/>
      <c r="L175" s="14"/>
      <c r="M175" s="17"/>
      <c r="N175" s="16"/>
      <c r="O175" s="10"/>
      <c r="P175" s="14"/>
      <c r="Q175" s="14"/>
      <c r="R175" s="16"/>
      <c r="S175" s="10"/>
      <c r="T175" s="14"/>
      <c r="U175" s="14"/>
      <c r="V175" s="16"/>
      <c r="W175" s="10"/>
      <c r="X175" s="14"/>
      <c r="Y175" s="14"/>
      <c r="Z175" s="16"/>
      <c r="AA175" s="126"/>
      <c r="AB175" s="127"/>
      <c r="AC175" s="127"/>
      <c r="AD175" s="128"/>
      <c r="AE175" s="10"/>
      <c r="AF175" s="14"/>
      <c r="AG175" s="14"/>
      <c r="AH175" s="16"/>
      <c r="AI175" s="10"/>
      <c r="AJ175" s="14"/>
      <c r="AK175" s="14"/>
      <c r="AL175" s="16"/>
      <c r="AM175" s="10"/>
      <c r="AN175" s="17"/>
      <c r="AO175" s="14"/>
      <c r="AP175" s="16"/>
      <c r="AQ175" s="22"/>
      <c r="AR175" s="24"/>
      <c r="AS175" s="23"/>
      <c r="AT175" s="25"/>
      <c r="AU175" s="10"/>
      <c r="AV175" s="17"/>
      <c r="AW175" s="14"/>
      <c r="AX175" s="16"/>
      <c r="AZ175" s="95"/>
      <c r="BC175" s="16"/>
    </row>
    <row r="176" spans="1:55" x14ac:dyDescent="0.2">
      <c r="C176" s="10"/>
      <c r="D176" s="14"/>
      <c r="E176" s="17"/>
      <c r="F176" s="16"/>
      <c r="H176" s="14"/>
      <c r="I176" s="14"/>
      <c r="J176" s="16"/>
      <c r="K176" s="10"/>
      <c r="L176" s="14"/>
      <c r="M176" s="17"/>
      <c r="N176" s="16"/>
      <c r="O176" s="10"/>
      <c r="P176" s="14"/>
      <c r="Q176" s="14"/>
      <c r="R176" s="16"/>
      <c r="S176" s="10"/>
      <c r="T176" s="14"/>
      <c r="U176" s="14"/>
      <c r="V176" s="16"/>
      <c r="W176" s="10"/>
      <c r="X176" s="14"/>
      <c r="Y176" s="14"/>
      <c r="Z176" s="16"/>
      <c r="AA176" s="126"/>
      <c r="AB176" s="127"/>
      <c r="AC176" s="127"/>
      <c r="AD176" s="128"/>
      <c r="AE176" s="10"/>
      <c r="AF176" s="14"/>
      <c r="AG176" s="14"/>
      <c r="AH176" s="16"/>
      <c r="AI176" s="10"/>
      <c r="AJ176" s="14"/>
      <c r="AK176" s="14"/>
      <c r="AL176" s="16"/>
      <c r="AM176" s="10"/>
      <c r="AN176" s="17"/>
      <c r="AO176" s="14"/>
      <c r="AP176" s="16"/>
      <c r="AU176" s="10"/>
      <c r="AV176" s="17"/>
      <c r="AW176" s="14"/>
      <c r="AX176" s="16"/>
    </row>
    <row r="177" spans="3:50" x14ac:dyDescent="0.2">
      <c r="C177" s="10"/>
      <c r="D177" s="14"/>
      <c r="E177" s="17"/>
      <c r="F177" s="16"/>
      <c r="H177" s="14"/>
      <c r="I177" s="14"/>
      <c r="J177" s="16"/>
      <c r="K177" s="10"/>
      <c r="L177" s="14"/>
      <c r="M177" s="17"/>
      <c r="N177" s="16"/>
      <c r="O177" s="10"/>
      <c r="P177" s="14"/>
      <c r="Q177" s="14"/>
      <c r="R177" s="16"/>
      <c r="S177" s="10"/>
      <c r="T177" s="14"/>
      <c r="U177" s="14"/>
      <c r="V177" s="16"/>
      <c r="W177" s="10"/>
      <c r="X177" s="14"/>
      <c r="Y177" s="14"/>
      <c r="Z177" s="16"/>
      <c r="AA177" s="126"/>
      <c r="AB177" s="127"/>
      <c r="AC177" s="127"/>
      <c r="AD177" s="128"/>
      <c r="AE177" s="10"/>
      <c r="AF177" s="14"/>
      <c r="AG177" s="14"/>
      <c r="AH177" s="16"/>
      <c r="AI177" s="10"/>
      <c r="AJ177" s="14"/>
      <c r="AK177" s="14"/>
      <c r="AL177" s="16"/>
      <c r="AM177" s="10"/>
      <c r="AN177" s="17"/>
      <c r="AO177" s="14"/>
      <c r="AP177" s="16"/>
      <c r="AU177" s="10"/>
      <c r="AV177" s="17"/>
      <c r="AW177" s="14"/>
      <c r="AX177" s="16"/>
    </row>
    <row r="178" spans="3:50" x14ac:dyDescent="0.2">
      <c r="C178" s="10"/>
      <c r="D178" s="14"/>
      <c r="E178" s="17"/>
      <c r="F178" s="16"/>
      <c r="H178" s="14"/>
      <c r="I178" s="14"/>
      <c r="J178" s="16"/>
      <c r="K178" s="10"/>
      <c r="L178" s="14"/>
      <c r="M178" s="17"/>
      <c r="N178" s="16"/>
      <c r="O178" s="10"/>
      <c r="P178" s="14"/>
      <c r="Q178" s="14"/>
      <c r="R178" s="16"/>
      <c r="S178" s="10"/>
      <c r="T178" s="14"/>
      <c r="U178" s="14"/>
      <c r="V178" s="16"/>
      <c r="W178" s="10"/>
      <c r="X178" s="14"/>
      <c r="Y178" s="14"/>
      <c r="Z178" s="16"/>
      <c r="AA178" s="126"/>
      <c r="AB178" s="127"/>
      <c r="AC178" s="127"/>
      <c r="AD178" s="128"/>
      <c r="AE178" s="10"/>
      <c r="AF178" s="14"/>
      <c r="AG178" s="14"/>
      <c r="AH178" s="16"/>
      <c r="AI178" s="10"/>
      <c r="AJ178" s="14"/>
      <c r="AK178" s="14"/>
      <c r="AL178" s="16"/>
      <c r="AM178" s="10"/>
      <c r="AN178" s="17"/>
      <c r="AO178" s="14"/>
      <c r="AP178" s="16"/>
      <c r="AU178" s="10"/>
      <c r="AV178" s="17"/>
      <c r="AW178" s="14"/>
      <c r="AX178" s="16"/>
    </row>
    <row r="179" spans="3:50" x14ac:dyDescent="0.2">
      <c r="C179" s="10"/>
      <c r="D179" s="14"/>
      <c r="E179" s="17"/>
      <c r="F179" s="16"/>
      <c r="H179" s="14"/>
      <c r="I179" s="14"/>
      <c r="J179" s="16"/>
      <c r="K179" s="10"/>
      <c r="L179" s="14"/>
      <c r="M179" s="17"/>
      <c r="N179" s="16"/>
      <c r="O179" s="10"/>
      <c r="P179" s="14"/>
      <c r="Q179" s="14"/>
      <c r="R179" s="16"/>
      <c r="S179" s="10"/>
      <c r="T179" s="14"/>
      <c r="U179" s="14"/>
      <c r="V179" s="16"/>
      <c r="W179" s="10"/>
      <c r="X179" s="14"/>
      <c r="Y179" s="14"/>
      <c r="Z179" s="16"/>
      <c r="AA179" s="126"/>
      <c r="AB179" s="127"/>
      <c r="AC179" s="127"/>
      <c r="AD179" s="128"/>
      <c r="AE179" s="10"/>
      <c r="AF179" s="14"/>
      <c r="AG179" s="14"/>
      <c r="AH179" s="16"/>
      <c r="AI179" s="10"/>
      <c r="AJ179" s="14"/>
      <c r="AK179" s="14"/>
      <c r="AL179" s="16"/>
      <c r="AM179" s="10"/>
      <c r="AN179" s="17"/>
      <c r="AO179" s="14"/>
      <c r="AP179" s="16"/>
      <c r="AU179" s="10"/>
      <c r="AV179" s="17"/>
      <c r="AW179" s="14"/>
      <c r="AX179" s="16"/>
    </row>
    <row r="180" spans="3:50" x14ac:dyDescent="0.2">
      <c r="C180" s="10"/>
      <c r="D180" s="14"/>
      <c r="E180" s="17"/>
      <c r="F180" s="16"/>
      <c r="H180" s="14"/>
      <c r="I180" s="14"/>
      <c r="J180" s="16"/>
      <c r="K180" s="10"/>
      <c r="L180" s="14"/>
      <c r="M180" s="17"/>
      <c r="N180" s="16"/>
      <c r="O180" s="10"/>
      <c r="P180" s="14"/>
      <c r="Q180" s="14"/>
      <c r="R180" s="16"/>
      <c r="S180" s="10"/>
      <c r="T180" s="14"/>
      <c r="U180" s="14"/>
      <c r="V180" s="16"/>
      <c r="W180" s="10"/>
      <c r="X180" s="14"/>
      <c r="Y180" s="14"/>
      <c r="Z180" s="16"/>
      <c r="AA180" s="126"/>
      <c r="AB180" s="127"/>
      <c r="AC180" s="127"/>
      <c r="AD180" s="128"/>
      <c r="AE180" s="10"/>
      <c r="AF180" s="14"/>
      <c r="AG180" s="14"/>
      <c r="AH180" s="16"/>
      <c r="AI180" s="10"/>
      <c r="AJ180" s="14"/>
      <c r="AK180" s="14"/>
      <c r="AL180" s="16"/>
      <c r="AM180" s="10"/>
      <c r="AN180" s="17"/>
      <c r="AO180" s="14"/>
      <c r="AP180" s="16"/>
      <c r="AU180" s="10"/>
      <c r="AV180" s="17"/>
      <c r="AW180" s="14"/>
      <c r="AX180" s="16"/>
    </row>
    <row r="181" spans="3:50" x14ac:dyDescent="0.2">
      <c r="C181" s="10"/>
      <c r="D181" s="14"/>
      <c r="E181" s="17"/>
      <c r="F181" s="16"/>
      <c r="H181" s="14"/>
      <c r="I181" s="14"/>
      <c r="J181" s="16"/>
      <c r="K181" s="10"/>
      <c r="L181" s="14"/>
      <c r="M181" s="17"/>
      <c r="N181" s="16"/>
      <c r="O181" s="10"/>
      <c r="P181" s="14"/>
      <c r="Q181" s="14"/>
      <c r="R181" s="16"/>
      <c r="S181" s="10"/>
      <c r="T181" s="14"/>
      <c r="U181" s="14"/>
      <c r="V181" s="16"/>
      <c r="W181" s="10"/>
      <c r="X181" s="14"/>
      <c r="Y181" s="14"/>
      <c r="Z181" s="16"/>
      <c r="AA181" s="126"/>
      <c r="AB181" s="127"/>
      <c r="AC181" s="127"/>
      <c r="AD181" s="128"/>
      <c r="AE181" s="10"/>
      <c r="AF181" s="14"/>
      <c r="AG181" s="14"/>
      <c r="AH181" s="16"/>
      <c r="AI181" s="10"/>
      <c r="AJ181" s="14"/>
      <c r="AK181" s="14"/>
      <c r="AL181" s="16"/>
      <c r="AM181" s="10"/>
      <c r="AN181" s="17"/>
      <c r="AO181" s="14"/>
      <c r="AP181" s="16"/>
      <c r="AU181" s="10"/>
      <c r="AV181" s="17"/>
      <c r="AW181" s="14"/>
      <c r="AX181" s="16"/>
    </row>
    <row r="182" spans="3:50" x14ac:dyDescent="0.2">
      <c r="C182" s="10"/>
      <c r="D182" s="14"/>
      <c r="E182" s="17"/>
      <c r="F182" s="16"/>
      <c r="H182" s="14"/>
      <c r="I182" s="14"/>
      <c r="J182" s="16"/>
      <c r="K182" s="10"/>
      <c r="L182" s="14"/>
      <c r="M182" s="17"/>
      <c r="N182" s="16"/>
      <c r="O182" s="10"/>
      <c r="P182" s="14"/>
      <c r="Q182" s="14"/>
      <c r="R182" s="16"/>
      <c r="S182" s="10"/>
      <c r="T182" s="14"/>
      <c r="U182" s="14"/>
      <c r="V182" s="16"/>
      <c r="W182" s="10"/>
      <c r="X182" s="14"/>
      <c r="Y182" s="14"/>
      <c r="Z182" s="16"/>
      <c r="AA182" s="126"/>
      <c r="AB182" s="127"/>
      <c r="AC182" s="127"/>
      <c r="AD182" s="128"/>
      <c r="AE182" s="10"/>
      <c r="AF182" s="14"/>
      <c r="AG182" s="14"/>
      <c r="AH182" s="16"/>
      <c r="AI182" s="10"/>
      <c r="AJ182" s="14"/>
      <c r="AK182" s="14"/>
      <c r="AL182" s="16"/>
      <c r="AM182" s="10"/>
      <c r="AN182" s="17"/>
      <c r="AO182" s="14"/>
      <c r="AP182" s="16"/>
      <c r="AU182" s="10"/>
      <c r="AV182" s="17"/>
      <c r="AW182" s="14"/>
      <c r="AX182" s="16"/>
    </row>
    <row r="183" spans="3:50" x14ac:dyDescent="0.2">
      <c r="C183" s="10"/>
      <c r="D183" s="14"/>
      <c r="E183" s="17"/>
      <c r="F183" s="16"/>
      <c r="H183" s="14"/>
      <c r="I183" s="14"/>
      <c r="J183" s="16"/>
      <c r="K183" s="10"/>
      <c r="L183" s="14"/>
      <c r="M183" s="17"/>
      <c r="N183" s="16"/>
      <c r="O183" s="10"/>
      <c r="P183" s="14"/>
      <c r="Q183" s="14"/>
      <c r="R183" s="16"/>
      <c r="S183" s="10"/>
      <c r="T183" s="14"/>
      <c r="U183" s="14"/>
      <c r="V183" s="16"/>
      <c r="W183" s="10"/>
      <c r="X183" s="14"/>
      <c r="Y183" s="14"/>
      <c r="Z183" s="16"/>
      <c r="AA183" s="126"/>
      <c r="AB183" s="127"/>
      <c r="AC183" s="127"/>
      <c r="AD183" s="128"/>
      <c r="AE183" s="10"/>
      <c r="AF183" s="14"/>
      <c r="AG183" s="14"/>
      <c r="AH183" s="16"/>
      <c r="AI183" s="10"/>
      <c r="AJ183" s="14"/>
      <c r="AK183" s="14"/>
      <c r="AL183" s="16"/>
      <c r="AM183" s="10"/>
      <c r="AN183" s="17"/>
      <c r="AO183" s="14"/>
      <c r="AP183" s="16"/>
      <c r="AU183" s="10"/>
      <c r="AV183" s="17"/>
      <c r="AW183" s="14"/>
      <c r="AX183" s="16"/>
    </row>
  </sheetData>
  <mergeCells count="13">
    <mergeCell ref="AZ1:BC1"/>
    <mergeCell ref="C2:F2"/>
    <mergeCell ref="G2:J2"/>
    <mergeCell ref="K2:N2"/>
    <mergeCell ref="O2:R2"/>
    <mergeCell ref="S2:V2"/>
    <mergeCell ref="AQ2:AT2"/>
    <mergeCell ref="AU2:AX2"/>
    <mergeCell ref="W2:Z2"/>
    <mergeCell ref="AA2:AD2"/>
    <mergeCell ref="AE2:AH2"/>
    <mergeCell ref="AI2:AL2"/>
    <mergeCell ref="AM2:AP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585F-2A64-CA4C-8534-13500A82637A}">
  <dimension ref="A3:N69"/>
  <sheetViews>
    <sheetView workbookViewId="0">
      <selection activeCell="A3" sqref="A3:A69"/>
    </sheetView>
  </sheetViews>
  <sheetFormatPr baseColWidth="10" defaultRowHeight="15" x14ac:dyDescent="0.2"/>
  <cols>
    <col min="1" max="1" width="16.6640625" customWidth="1"/>
  </cols>
  <sheetData>
    <row r="3" spans="1:14" x14ac:dyDescent="0.2">
      <c r="B3" t="s">
        <v>194</v>
      </c>
      <c r="C3" t="s">
        <v>188</v>
      </c>
      <c r="D3" t="s">
        <v>189</v>
      </c>
      <c r="E3" t="s">
        <v>190</v>
      </c>
      <c r="F3" t="s">
        <v>191</v>
      </c>
      <c r="G3" s="151" t="s">
        <v>192</v>
      </c>
      <c r="H3" t="s">
        <v>56</v>
      </c>
      <c r="I3" t="s">
        <v>57</v>
      </c>
      <c r="J3" t="s">
        <v>55</v>
      </c>
      <c r="K3" t="s">
        <v>58</v>
      </c>
      <c r="L3" t="s">
        <v>54</v>
      </c>
      <c r="M3" t="s">
        <v>59</v>
      </c>
      <c r="N3" t="s">
        <v>53</v>
      </c>
    </row>
    <row r="4" spans="1:14" x14ac:dyDescent="0.2">
      <c r="A4" s="79" t="s">
        <v>159</v>
      </c>
      <c r="B4" s="79">
        <v>7.9</v>
      </c>
      <c r="C4" s="79">
        <v>23.4</v>
      </c>
      <c r="D4" s="158">
        <v>10.1</v>
      </c>
      <c r="E4" s="158">
        <v>-3.9</v>
      </c>
      <c r="F4" s="158">
        <v>26.2</v>
      </c>
      <c r="G4" s="158">
        <v>47.2</v>
      </c>
      <c r="H4" s="79">
        <v>10081</v>
      </c>
      <c r="I4" s="79">
        <v>6014</v>
      </c>
      <c r="J4" s="79">
        <v>12043</v>
      </c>
      <c r="K4" s="79">
        <v>5202</v>
      </c>
      <c r="L4" s="79">
        <v>2412</v>
      </c>
      <c r="M4" s="79">
        <v>2760</v>
      </c>
      <c r="N4" s="79">
        <v>14772</v>
      </c>
    </row>
    <row r="5" spans="1:14" x14ac:dyDescent="0.2">
      <c r="A5" t="s">
        <v>72</v>
      </c>
      <c r="B5">
        <v>2.23</v>
      </c>
      <c r="C5">
        <v>2.2799999999999998</v>
      </c>
      <c r="D5" s="151" t="s">
        <v>193</v>
      </c>
      <c r="E5" s="151">
        <v>3.92</v>
      </c>
      <c r="F5" s="151">
        <v>34.92</v>
      </c>
      <c r="G5" s="151">
        <v>49.32</v>
      </c>
      <c r="H5">
        <v>9623</v>
      </c>
      <c r="I5">
        <v>3176</v>
      </c>
      <c r="J5">
        <v>6556</v>
      </c>
      <c r="K5">
        <v>4742</v>
      </c>
      <c r="L5">
        <v>1859</v>
      </c>
      <c r="M5">
        <v>2689</v>
      </c>
      <c r="N5">
        <v>14611</v>
      </c>
    </row>
    <row r="6" spans="1:14" x14ac:dyDescent="0.2">
      <c r="A6" t="s">
        <v>73</v>
      </c>
      <c r="B6">
        <v>2.4</v>
      </c>
      <c r="C6">
        <v>4.0599999999999996</v>
      </c>
      <c r="D6" s="151">
        <v>44.32</v>
      </c>
      <c r="E6" s="151">
        <v>2.6</v>
      </c>
      <c r="F6" s="151">
        <v>32.9</v>
      </c>
      <c r="G6" s="151">
        <v>56.6</v>
      </c>
      <c r="H6">
        <v>10411</v>
      </c>
      <c r="I6">
        <v>2359</v>
      </c>
      <c r="J6">
        <v>5879</v>
      </c>
      <c r="K6">
        <v>3640</v>
      </c>
      <c r="L6">
        <v>2352</v>
      </c>
      <c r="M6">
        <v>2949</v>
      </c>
      <c r="N6">
        <v>16932</v>
      </c>
    </row>
    <row r="7" spans="1:14" x14ac:dyDescent="0.2">
      <c r="A7" t="s">
        <v>74</v>
      </c>
      <c r="B7">
        <v>5.62</v>
      </c>
      <c r="C7">
        <v>13.4</v>
      </c>
      <c r="D7" s="151">
        <v>60.1</v>
      </c>
      <c r="E7" s="151">
        <v>-2.8</v>
      </c>
      <c r="F7" s="151">
        <v>31.5</v>
      </c>
      <c r="G7" s="151">
        <v>61.1</v>
      </c>
      <c r="H7">
        <v>11583</v>
      </c>
      <c r="I7">
        <v>4536</v>
      </c>
      <c r="J7">
        <v>11934</v>
      </c>
      <c r="K7">
        <v>4644</v>
      </c>
      <c r="L7">
        <v>2084</v>
      </c>
      <c r="M7">
        <v>2197</v>
      </c>
      <c r="N7">
        <v>14624</v>
      </c>
    </row>
    <row r="8" spans="1:14" x14ac:dyDescent="0.2">
      <c r="A8" t="s">
        <v>75</v>
      </c>
      <c r="B8">
        <v>7.08</v>
      </c>
      <c r="C8">
        <v>19.239999999999998</v>
      </c>
      <c r="D8" s="151">
        <v>53.3</v>
      </c>
      <c r="E8" s="151">
        <v>-2.2999999999999998</v>
      </c>
      <c r="F8" s="151">
        <v>23.3</v>
      </c>
      <c r="G8" s="151">
        <v>52.6</v>
      </c>
      <c r="H8">
        <v>12697</v>
      </c>
      <c r="I8">
        <v>5384</v>
      </c>
      <c r="J8">
        <v>11537</v>
      </c>
      <c r="K8">
        <v>4717</v>
      </c>
      <c r="L8">
        <v>2189</v>
      </c>
      <c r="M8">
        <v>2236</v>
      </c>
      <c r="N8">
        <v>15324</v>
      </c>
    </row>
    <row r="9" spans="1:14" x14ac:dyDescent="0.2">
      <c r="A9" t="s">
        <v>76</v>
      </c>
      <c r="B9">
        <v>1.37</v>
      </c>
      <c r="C9">
        <v>18.260000000000002</v>
      </c>
      <c r="D9" s="151">
        <v>60</v>
      </c>
      <c r="E9" s="151">
        <v>4</v>
      </c>
      <c r="F9" s="151">
        <v>39.1</v>
      </c>
      <c r="G9" s="151">
        <v>60.6</v>
      </c>
      <c r="H9">
        <v>13793</v>
      </c>
      <c r="I9">
        <v>4610</v>
      </c>
      <c r="J9">
        <v>8223</v>
      </c>
      <c r="K9">
        <v>5219</v>
      </c>
      <c r="L9">
        <v>1779</v>
      </c>
      <c r="M9">
        <v>1783</v>
      </c>
      <c r="N9">
        <v>14634</v>
      </c>
    </row>
    <row r="10" spans="1:14" x14ac:dyDescent="0.2">
      <c r="A10" s="79" t="s">
        <v>157</v>
      </c>
      <c r="B10" s="79">
        <v>1.45</v>
      </c>
      <c r="C10" s="79">
        <v>23.4</v>
      </c>
      <c r="D10" s="158">
        <v>27.3</v>
      </c>
      <c r="E10" s="158">
        <v>0</v>
      </c>
      <c r="F10" s="158">
        <v>26.4</v>
      </c>
      <c r="G10" s="158">
        <v>45.2</v>
      </c>
      <c r="H10" s="79">
        <v>15549</v>
      </c>
      <c r="I10" s="79">
        <v>6340</v>
      </c>
      <c r="J10" s="79">
        <v>10074</v>
      </c>
      <c r="K10" s="79">
        <v>4158</v>
      </c>
      <c r="L10" s="79">
        <v>2865</v>
      </c>
      <c r="M10" s="79">
        <v>1909</v>
      </c>
      <c r="N10" s="79">
        <v>10023</v>
      </c>
    </row>
    <row r="11" spans="1:14" x14ac:dyDescent="0.2">
      <c r="A11" t="s">
        <v>158</v>
      </c>
      <c r="B11">
        <v>1.72</v>
      </c>
      <c r="C11">
        <v>7.12</v>
      </c>
      <c r="D11" s="151">
        <v>46.88</v>
      </c>
      <c r="E11" s="151">
        <v>9.68</v>
      </c>
      <c r="F11" s="151">
        <v>49.48</v>
      </c>
      <c r="G11" s="151">
        <v>65.38</v>
      </c>
      <c r="H11">
        <v>13403</v>
      </c>
      <c r="I11">
        <v>3208</v>
      </c>
      <c r="J11">
        <v>7053</v>
      </c>
      <c r="K11">
        <v>4082</v>
      </c>
      <c r="L11">
        <v>2359</v>
      </c>
      <c r="M11">
        <v>2218</v>
      </c>
      <c r="N11">
        <v>9332</v>
      </c>
    </row>
    <row r="12" spans="1:14" x14ac:dyDescent="0.2">
      <c r="A12" t="s">
        <v>160</v>
      </c>
      <c r="B12">
        <v>2.04</v>
      </c>
      <c r="C12">
        <v>23.2</v>
      </c>
      <c r="D12" s="151">
        <v>53.22</v>
      </c>
      <c r="E12" s="151">
        <v>1.72</v>
      </c>
      <c r="F12" s="151">
        <v>44.32</v>
      </c>
      <c r="G12" s="151">
        <v>62.92</v>
      </c>
      <c r="H12">
        <v>12052</v>
      </c>
      <c r="I12">
        <v>2366</v>
      </c>
      <c r="J12">
        <v>6182</v>
      </c>
      <c r="K12">
        <v>3413</v>
      </c>
      <c r="L12">
        <v>2387</v>
      </c>
      <c r="M12">
        <v>2287</v>
      </c>
      <c r="N12">
        <v>10611</v>
      </c>
    </row>
    <row r="13" spans="1:14" x14ac:dyDescent="0.2">
      <c r="A13" t="s">
        <v>161</v>
      </c>
      <c r="B13">
        <v>3.21</v>
      </c>
      <c r="C13">
        <v>22</v>
      </c>
      <c r="D13" s="151">
        <v>61.91</v>
      </c>
      <c r="E13" s="151">
        <v>7.51</v>
      </c>
      <c r="F13" s="151">
        <v>44.11</v>
      </c>
      <c r="G13" s="151">
        <v>59.61</v>
      </c>
      <c r="H13">
        <v>15576</v>
      </c>
      <c r="I13">
        <v>4994</v>
      </c>
      <c r="J13">
        <v>10315</v>
      </c>
      <c r="K13">
        <v>4194</v>
      </c>
      <c r="L13">
        <v>3085</v>
      </c>
      <c r="M13">
        <v>2247</v>
      </c>
      <c r="N13">
        <v>9534</v>
      </c>
    </row>
    <row r="14" spans="1:14" x14ac:dyDescent="0.2">
      <c r="A14" t="s">
        <v>162</v>
      </c>
      <c r="B14">
        <v>2.9</v>
      </c>
      <c r="C14">
        <v>15.18</v>
      </c>
      <c r="D14" s="151">
        <v>36.6</v>
      </c>
      <c r="E14" s="151">
        <v>6.3</v>
      </c>
      <c r="F14" s="151">
        <v>50.4</v>
      </c>
      <c r="G14" s="151">
        <v>65.3</v>
      </c>
      <c r="H14">
        <v>15562</v>
      </c>
      <c r="I14">
        <v>5753</v>
      </c>
      <c r="J14">
        <v>10641</v>
      </c>
      <c r="K14">
        <v>4468</v>
      </c>
      <c r="L14">
        <v>3105</v>
      </c>
      <c r="M14">
        <v>2486</v>
      </c>
      <c r="N14">
        <v>10631</v>
      </c>
    </row>
    <row r="15" spans="1:14" x14ac:dyDescent="0.2">
      <c r="A15" t="s">
        <v>163</v>
      </c>
      <c r="B15">
        <v>1.42</v>
      </c>
      <c r="C15">
        <v>15.18</v>
      </c>
      <c r="D15" s="151">
        <v>47.19</v>
      </c>
      <c r="E15" s="151">
        <v>6.19</v>
      </c>
      <c r="F15" s="151">
        <v>51.89</v>
      </c>
      <c r="G15" s="151">
        <v>53.59</v>
      </c>
      <c r="H15">
        <v>16169</v>
      </c>
      <c r="I15">
        <v>5534</v>
      </c>
      <c r="J15">
        <v>9377</v>
      </c>
      <c r="K15">
        <v>6147</v>
      </c>
      <c r="L15">
        <v>3283</v>
      </c>
      <c r="M15">
        <v>3152</v>
      </c>
      <c r="N15">
        <v>12247</v>
      </c>
    </row>
    <row r="16" spans="1:14" x14ac:dyDescent="0.2">
      <c r="A16" s="79" t="s">
        <v>66</v>
      </c>
      <c r="B16" s="79">
        <v>4.9000000000000004</v>
      </c>
      <c r="C16" s="79">
        <v>7.96</v>
      </c>
      <c r="D16" s="158">
        <v>57.3</v>
      </c>
      <c r="E16" s="158">
        <v>-4.47</v>
      </c>
      <c r="F16" s="158">
        <v>36.799999999999997</v>
      </c>
      <c r="G16" s="158">
        <v>65.5</v>
      </c>
      <c r="H16" s="79">
        <v>17138</v>
      </c>
      <c r="I16" s="79">
        <v>9942</v>
      </c>
      <c r="J16" s="79">
        <v>16718</v>
      </c>
      <c r="K16" s="79">
        <v>2150</v>
      </c>
      <c r="L16" s="79">
        <v>1287</v>
      </c>
      <c r="M16" s="79">
        <v>1339</v>
      </c>
      <c r="N16" s="79">
        <v>5396</v>
      </c>
    </row>
    <row r="17" spans="1:14" x14ac:dyDescent="0.2">
      <c r="A17" t="s">
        <v>67</v>
      </c>
      <c r="B17">
        <v>0</v>
      </c>
      <c r="C17">
        <v>0.82</v>
      </c>
      <c r="D17" s="151">
        <v>29.54</v>
      </c>
      <c r="E17" s="151">
        <v>3.23</v>
      </c>
      <c r="F17" s="151">
        <v>24.84</v>
      </c>
      <c r="G17" s="151">
        <v>52.34</v>
      </c>
      <c r="H17">
        <v>12406</v>
      </c>
      <c r="I17">
        <v>4645</v>
      </c>
      <c r="J17">
        <v>11427</v>
      </c>
      <c r="K17">
        <v>2461</v>
      </c>
      <c r="L17">
        <v>1004</v>
      </c>
      <c r="M17">
        <v>1389</v>
      </c>
      <c r="N17">
        <v>3583</v>
      </c>
    </row>
    <row r="18" spans="1:14" x14ac:dyDescent="0.2">
      <c r="A18" t="s">
        <v>68</v>
      </c>
      <c r="B18">
        <v>0</v>
      </c>
      <c r="C18">
        <v>0.46</v>
      </c>
      <c r="D18" s="151">
        <v>32.4</v>
      </c>
      <c r="E18" s="151">
        <v>-3.03</v>
      </c>
      <c r="F18" s="151">
        <v>33</v>
      </c>
      <c r="G18" s="151">
        <v>34.200000000000003</v>
      </c>
      <c r="H18">
        <v>10295</v>
      </c>
      <c r="I18">
        <v>3772</v>
      </c>
      <c r="J18">
        <v>8281</v>
      </c>
      <c r="K18">
        <v>2521</v>
      </c>
      <c r="L18">
        <v>969</v>
      </c>
      <c r="M18">
        <v>1623</v>
      </c>
      <c r="N18">
        <v>3781</v>
      </c>
    </row>
    <row r="19" spans="1:14" x14ac:dyDescent="0.2">
      <c r="A19" t="s">
        <v>69</v>
      </c>
      <c r="B19">
        <v>8.3800000000000008</v>
      </c>
      <c r="C19">
        <v>10.42</v>
      </c>
      <c r="D19" s="151">
        <v>53.55</v>
      </c>
      <c r="E19" s="151">
        <v>-2.08</v>
      </c>
      <c r="F19" s="151">
        <v>33.450000000000003</v>
      </c>
      <c r="G19" s="151">
        <v>61.15</v>
      </c>
      <c r="H19">
        <v>17650</v>
      </c>
      <c r="I19">
        <v>5918</v>
      </c>
      <c r="J19">
        <v>16892</v>
      </c>
      <c r="K19">
        <v>2304</v>
      </c>
      <c r="L19">
        <v>1206</v>
      </c>
      <c r="M19">
        <v>1392</v>
      </c>
      <c r="N19">
        <v>5550</v>
      </c>
    </row>
    <row r="20" spans="1:14" x14ac:dyDescent="0.2">
      <c r="A20" t="s">
        <v>70</v>
      </c>
      <c r="B20">
        <v>7.38</v>
      </c>
      <c r="C20">
        <v>1.04</v>
      </c>
      <c r="D20" s="151">
        <v>53.2</v>
      </c>
      <c r="E20" s="151">
        <v>-0.65999999999999903</v>
      </c>
      <c r="F20" s="151">
        <v>35.700000000000003</v>
      </c>
      <c r="G20" s="151">
        <v>64.5</v>
      </c>
      <c r="H20">
        <v>18266</v>
      </c>
      <c r="I20">
        <v>8537</v>
      </c>
      <c r="J20">
        <v>17015</v>
      </c>
      <c r="K20">
        <v>2189</v>
      </c>
      <c r="L20">
        <v>1274</v>
      </c>
      <c r="M20">
        <v>1430</v>
      </c>
      <c r="N20">
        <v>5486</v>
      </c>
    </row>
    <row r="21" spans="1:14" x14ac:dyDescent="0.2">
      <c r="A21" t="s">
        <v>71</v>
      </c>
      <c r="B21">
        <v>7.5</v>
      </c>
      <c r="C21">
        <v>16.38</v>
      </c>
      <c r="D21" s="151">
        <v>52.56</v>
      </c>
      <c r="E21" s="151">
        <v>-1.43</v>
      </c>
      <c r="F21" s="151">
        <v>23.46</v>
      </c>
      <c r="G21" s="151">
        <v>55.66</v>
      </c>
      <c r="H21">
        <v>18227</v>
      </c>
      <c r="I21">
        <v>6124</v>
      </c>
      <c r="J21">
        <v>10754</v>
      </c>
      <c r="K21">
        <v>2458</v>
      </c>
      <c r="L21">
        <v>1028</v>
      </c>
      <c r="M21">
        <v>1398</v>
      </c>
      <c r="N21">
        <v>6108</v>
      </c>
    </row>
    <row r="22" spans="1:14" x14ac:dyDescent="0.2">
      <c r="A22" s="79" t="s">
        <v>65</v>
      </c>
      <c r="B22" s="79">
        <v>3.64</v>
      </c>
      <c r="C22" s="79">
        <v>7.7</v>
      </c>
      <c r="D22" s="158">
        <v>73.06</v>
      </c>
      <c r="E22" s="158">
        <v>4.96</v>
      </c>
      <c r="F22" s="158">
        <v>41.16</v>
      </c>
      <c r="G22" s="158">
        <v>71.66</v>
      </c>
      <c r="H22" s="79">
        <v>21100</v>
      </c>
      <c r="I22" s="79">
        <v>9628</v>
      </c>
      <c r="J22" s="79">
        <v>13999</v>
      </c>
      <c r="K22" s="79">
        <v>2615</v>
      </c>
      <c r="L22" s="79">
        <v>1556</v>
      </c>
      <c r="M22" s="79">
        <v>1563</v>
      </c>
      <c r="N22" s="79">
        <v>4919</v>
      </c>
    </row>
    <row r="23" spans="1:14" x14ac:dyDescent="0.2">
      <c r="A23" t="s">
        <v>64</v>
      </c>
      <c r="B23">
        <v>1.56</v>
      </c>
      <c r="C23">
        <v>2.2200000000000002</v>
      </c>
      <c r="D23" s="151">
        <v>24.59</v>
      </c>
      <c r="E23" s="151">
        <v>-1.06</v>
      </c>
      <c r="F23" s="151">
        <v>6.89</v>
      </c>
      <c r="G23" s="151">
        <v>13.49</v>
      </c>
      <c r="H23">
        <v>16279</v>
      </c>
      <c r="I23">
        <v>2777</v>
      </c>
      <c r="J23">
        <v>4764</v>
      </c>
      <c r="K23">
        <v>2509</v>
      </c>
      <c r="L23">
        <v>1393</v>
      </c>
      <c r="M23">
        <v>1886</v>
      </c>
      <c r="N23">
        <v>4103</v>
      </c>
    </row>
    <row r="24" spans="1:14" x14ac:dyDescent="0.2">
      <c r="A24" t="s">
        <v>60</v>
      </c>
      <c r="B24">
        <v>13.9</v>
      </c>
      <c r="C24">
        <v>10.38</v>
      </c>
      <c r="D24" s="151">
        <v>29.67</v>
      </c>
      <c r="E24" s="151">
        <v>2.2999999999999989</v>
      </c>
      <c r="F24" s="151">
        <v>29.069999999999997</v>
      </c>
      <c r="G24" s="151">
        <v>40.97</v>
      </c>
      <c r="H24">
        <v>17858</v>
      </c>
      <c r="I24">
        <v>1816</v>
      </c>
      <c r="J24">
        <v>4410</v>
      </c>
      <c r="K24">
        <v>1886</v>
      </c>
      <c r="L24">
        <v>1718</v>
      </c>
      <c r="M24">
        <v>1893</v>
      </c>
      <c r="N24">
        <v>6263</v>
      </c>
    </row>
    <row r="25" spans="1:14" x14ac:dyDescent="0.2">
      <c r="A25" t="s">
        <v>61</v>
      </c>
      <c r="B25">
        <v>3.34</v>
      </c>
      <c r="C25">
        <v>7.98</v>
      </c>
      <c r="D25" s="151">
        <v>65.209999999999994</v>
      </c>
      <c r="E25" s="151">
        <v>6.16</v>
      </c>
      <c r="F25" s="151">
        <v>37.81</v>
      </c>
      <c r="G25" s="151">
        <v>67.31</v>
      </c>
      <c r="H25">
        <v>22145</v>
      </c>
      <c r="I25">
        <v>6744</v>
      </c>
      <c r="J25">
        <v>13974</v>
      </c>
      <c r="K25">
        <v>2585</v>
      </c>
      <c r="L25">
        <v>1560</v>
      </c>
      <c r="M25">
        <v>1609</v>
      </c>
      <c r="N25">
        <v>5164</v>
      </c>
    </row>
    <row r="26" spans="1:14" x14ac:dyDescent="0.2">
      <c r="A26" t="s">
        <v>62</v>
      </c>
      <c r="B26">
        <v>3.02</v>
      </c>
      <c r="C26">
        <v>9.68</v>
      </c>
      <c r="D26" s="151">
        <v>63.81</v>
      </c>
      <c r="E26" s="151">
        <v>4.22</v>
      </c>
      <c r="F26" s="151">
        <v>36.31</v>
      </c>
      <c r="G26" s="151">
        <v>67.709999999999994</v>
      </c>
      <c r="H26">
        <v>21840</v>
      </c>
      <c r="I26">
        <v>9321</v>
      </c>
      <c r="J26">
        <v>13214</v>
      </c>
      <c r="K26">
        <v>2698</v>
      </c>
      <c r="L26">
        <v>1516</v>
      </c>
      <c r="M26">
        <v>1478</v>
      </c>
      <c r="N26">
        <v>5022</v>
      </c>
    </row>
    <row r="27" spans="1:14" x14ac:dyDescent="0.2">
      <c r="A27" t="s">
        <v>63</v>
      </c>
      <c r="B27">
        <v>3.94</v>
      </c>
      <c r="C27">
        <v>5.5</v>
      </c>
      <c r="D27" s="151">
        <v>66.72</v>
      </c>
      <c r="E27" s="151">
        <v>3.37</v>
      </c>
      <c r="F27" s="151">
        <v>41.52</v>
      </c>
      <c r="G27" s="151">
        <v>65.42</v>
      </c>
      <c r="H27">
        <v>16749</v>
      </c>
      <c r="I27">
        <v>7419</v>
      </c>
      <c r="J27">
        <v>11377</v>
      </c>
      <c r="K27">
        <v>2993</v>
      </c>
      <c r="L27">
        <v>1486</v>
      </c>
      <c r="M27">
        <v>1611</v>
      </c>
      <c r="N27">
        <v>5525</v>
      </c>
    </row>
    <row r="28" spans="1:14" x14ac:dyDescent="0.2">
      <c r="A28" s="79" t="s">
        <v>164</v>
      </c>
      <c r="B28" s="79">
        <v>1.21</v>
      </c>
      <c r="C28" s="79">
        <v>5.8</v>
      </c>
      <c r="D28" s="158">
        <v>78.8</v>
      </c>
      <c r="E28" s="158">
        <v>1.91</v>
      </c>
      <c r="F28" s="158">
        <v>27.1</v>
      </c>
      <c r="G28" s="158">
        <v>71.599999999999994</v>
      </c>
      <c r="H28" s="79">
        <v>13707</v>
      </c>
      <c r="I28" s="79">
        <v>5371</v>
      </c>
      <c r="J28" s="79">
        <v>4962</v>
      </c>
      <c r="K28" s="79">
        <v>4314</v>
      </c>
      <c r="L28" s="79">
        <v>2033</v>
      </c>
      <c r="M28" s="79">
        <v>1489</v>
      </c>
      <c r="N28" s="79">
        <v>16130</v>
      </c>
    </row>
    <row r="29" spans="1:14" x14ac:dyDescent="0.2">
      <c r="A29" t="s">
        <v>165</v>
      </c>
      <c r="B29">
        <v>9.57</v>
      </c>
      <c r="C29">
        <v>9</v>
      </c>
      <c r="D29" s="151">
        <v>49.42</v>
      </c>
      <c r="E29" s="151">
        <v>0.6</v>
      </c>
      <c r="F29" s="151">
        <v>10.42</v>
      </c>
      <c r="G29" s="151">
        <v>32.619999999999997</v>
      </c>
      <c r="H29">
        <v>12269</v>
      </c>
      <c r="I29">
        <v>2816</v>
      </c>
      <c r="J29">
        <v>3580</v>
      </c>
      <c r="K29">
        <v>2484</v>
      </c>
      <c r="L29">
        <v>1719</v>
      </c>
      <c r="M29">
        <v>1750</v>
      </c>
      <c r="N29">
        <v>11312</v>
      </c>
    </row>
    <row r="30" spans="1:14" x14ac:dyDescent="0.2">
      <c r="A30" t="s">
        <v>166</v>
      </c>
      <c r="B30">
        <v>36.78</v>
      </c>
      <c r="C30">
        <v>69.84</v>
      </c>
      <c r="D30" s="151">
        <v>68.58</v>
      </c>
      <c r="E30" s="151">
        <v>-0.14000000000000001</v>
      </c>
      <c r="F30" s="151">
        <v>13.68</v>
      </c>
      <c r="G30" s="151">
        <v>49.38</v>
      </c>
      <c r="H30">
        <v>10463</v>
      </c>
      <c r="I30">
        <v>2311</v>
      </c>
      <c r="J30">
        <v>4648</v>
      </c>
      <c r="K30">
        <v>2658</v>
      </c>
      <c r="L30">
        <v>1834</v>
      </c>
      <c r="M30">
        <v>1663</v>
      </c>
      <c r="N30">
        <v>13713</v>
      </c>
    </row>
    <row r="31" spans="1:14" x14ac:dyDescent="0.2">
      <c r="A31" t="s">
        <v>167</v>
      </c>
      <c r="B31">
        <v>4.54</v>
      </c>
      <c r="C31">
        <v>5.76</v>
      </c>
      <c r="D31" s="151">
        <v>78.69</v>
      </c>
      <c r="E31" s="151">
        <v>3.14</v>
      </c>
      <c r="F31" s="151">
        <v>22.29</v>
      </c>
      <c r="G31" s="151">
        <v>76.790000000000006</v>
      </c>
      <c r="H31">
        <v>16161</v>
      </c>
      <c r="I31">
        <v>3866</v>
      </c>
      <c r="J31">
        <v>8571</v>
      </c>
      <c r="K31">
        <v>4197</v>
      </c>
      <c r="L31">
        <v>1894</v>
      </c>
      <c r="M31">
        <v>1537</v>
      </c>
      <c r="N31">
        <v>17051</v>
      </c>
    </row>
    <row r="32" spans="1:14" x14ac:dyDescent="0.2">
      <c r="A32" t="s">
        <v>169</v>
      </c>
      <c r="B32">
        <v>2.81</v>
      </c>
      <c r="C32">
        <v>8.18</v>
      </c>
      <c r="D32" s="151">
        <v>71.61</v>
      </c>
      <c r="E32" s="151">
        <v>2.92</v>
      </c>
      <c r="F32" s="151">
        <v>27.21</v>
      </c>
      <c r="G32" s="151">
        <v>71.91</v>
      </c>
      <c r="H32">
        <v>15063</v>
      </c>
      <c r="I32">
        <v>4814</v>
      </c>
      <c r="J32">
        <v>7570</v>
      </c>
      <c r="K32">
        <v>4539</v>
      </c>
      <c r="L32">
        <v>1857</v>
      </c>
      <c r="M32">
        <v>1486</v>
      </c>
      <c r="N32">
        <v>13438</v>
      </c>
    </row>
    <row r="33" spans="1:14" x14ac:dyDescent="0.2">
      <c r="A33" t="s">
        <v>168</v>
      </c>
      <c r="B33">
        <v>2.9</v>
      </c>
      <c r="C33">
        <v>20.64</v>
      </c>
      <c r="D33" s="151">
        <v>83.96</v>
      </c>
      <c r="E33" s="151">
        <v>0.75</v>
      </c>
      <c r="F33" s="151">
        <v>23.66</v>
      </c>
      <c r="G33" s="151">
        <v>65.260000000000005</v>
      </c>
      <c r="H33">
        <v>15268</v>
      </c>
      <c r="I33">
        <v>3808</v>
      </c>
      <c r="J33">
        <v>5311</v>
      </c>
      <c r="K33">
        <v>5924</v>
      </c>
      <c r="L33">
        <v>1631</v>
      </c>
      <c r="M33">
        <v>1440</v>
      </c>
      <c r="N33">
        <v>14834</v>
      </c>
    </row>
    <row r="34" spans="1:14" x14ac:dyDescent="0.2">
      <c r="A34" s="79" t="s">
        <v>170</v>
      </c>
      <c r="B34" s="79">
        <v>1.95</v>
      </c>
      <c r="C34" s="79">
        <v>6.34</v>
      </c>
      <c r="D34" s="158">
        <v>78.45</v>
      </c>
      <c r="E34" s="158">
        <v>9.65</v>
      </c>
      <c r="F34" s="79">
        <v>10</v>
      </c>
      <c r="G34" s="158">
        <v>74.150000000000006</v>
      </c>
      <c r="H34" s="79">
        <v>15148</v>
      </c>
      <c r="I34" s="79">
        <v>5911</v>
      </c>
      <c r="J34" s="79">
        <v>6550</v>
      </c>
      <c r="K34" s="79">
        <v>5850</v>
      </c>
      <c r="L34" s="79">
        <v>1824</v>
      </c>
      <c r="M34" s="79">
        <v>1539</v>
      </c>
      <c r="N34" s="79">
        <v>14041</v>
      </c>
    </row>
    <row r="35" spans="1:14" x14ac:dyDescent="0.2">
      <c r="A35" t="s">
        <v>171</v>
      </c>
      <c r="B35">
        <v>14.04</v>
      </c>
      <c r="C35">
        <v>11.76</v>
      </c>
      <c r="D35" s="151">
        <v>63.741999999999997</v>
      </c>
      <c r="E35" s="151">
        <v>0.65200000000000002</v>
      </c>
      <c r="F35">
        <v>1</v>
      </c>
      <c r="G35" s="151">
        <v>37.14</v>
      </c>
      <c r="H35">
        <v>18144</v>
      </c>
      <c r="I35">
        <v>1788</v>
      </c>
      <c r="J35">
        <v>3722</v>
      </c>
      <c r="K35">
        <v>2710</v>
      </c>
      <c r="L35">
        <v>2003</v>
      </c>
      <c r="M35">
        <v>1866</v>
      </c>
      <c r="N35">
        <v>12171</v>
      </c>
    </row>
    <row r="36" spans="1:14" x14ac:dyDescent="0.2">
      <c r="A36" t="s">
        <v>173</v>
      </c>
      <c r="B36">
        <v>24.3</v>
      </c>
      <c r="C36">
        <v>22.71</v>
      </c>
      <c r="D36" s="151">
        <v>88.95</v>
      </c>
      <c r="E36" s="151">
        <v>7.65</v>
      </c>
      <c r="F36">
        <v>8</v>
      </c>
      <c r="G36" s="151">
        <v>75.45</v>
      </c>
      <c r="H36">
        <v>15614</v>
      </c>
      <c r="I36">
        <v>1838</v>
      </c>
      <c r="J36">
        <v>4348</v>
      </c>
      <c r="K36">
        <v>2629</v>
      </c>
      <c r="L36">
        <v>1990</v>
      </c>
      <c r="M36">
        <v>1753</v>
      </c>
      <c r="N36">
        <v>13241</v>
      </c>
    </row>
    <row r="37" spans="1:14" x14ac:dyDescent="0.2">
      <c r="A37" t="s">
        <v>172</v>
      </c>
      <c r="B37">
        <v>2.08</v>
      </c>
      <c r="C37">
        <v>4.0999999999999996</v>
      </c>
      <c r="D37" s="151">
        <v>90.98</v>
      </c>
      <c r="E37" s="151">
        <v>11.18</v>
      </c>
      <c r="F37">
        <v>11</v>
      </c>
      <c r="G37" s="151">
        <v>82.28</v>
      </c>
      <c r="H37">
        <v>16397</v>
      </c>
      <c r="I37">
        <v>3751</v>
      </c>
      <c r="J37">
        <v>6811</v>
      </c>
      <c r="K37">
        <v>4934</v>
      </c>
      <c r="L37">
        <v>1728</v>
      </c>
      <c r="M37">
        <v>1482</v>
      </c>
      <c r="N37">
        <v>13275</v>
      </c>
    </row>
    <row r="38" spans="1:14" x14ac:dyDescent="0.2">
      <c r="A38" t="s">
        <v>174</v>
      </c>
      <c r="B38">
        <v>2.2000000000000002</v>
      </c>
      <c r="C38">
        <v>6.18</v>
      </c>
      <c r="D38" s="151">
        <v>73.790000000000006</v>
      </c>
      <c r="E38" s="151">
        <v>14.19</v>
      </c>
      <c r="F38">
        <v>14</v>
      </c>
      <c r="G38" s="151">
        <v>72.489999999999995</v>
      </c>
      <c r="H38">
        <v>16708</v>
      </c>
      <c r="I38">
        <v>5227</v>
      </c>
      <c r="J38">
        <v>7274</v>
      </c>
      <c r="K38">
        <v>6185</v>
      </c>
      <c r="L38">
        <v>1773</v>
      </c>
      <c r="M38">
        <v>1520</v>
      </c>
      <c r="N38">
        <v>14007</v>
      </c>
    </row>
    <row r="39" spans="1:14" x14ac:dyDescent="0.2">
      <c r="A39" t="s">
        <v>175</v>
      </c>
      <c r="B39">
        <v>1.84</v>
      </c>
      <c r="C39">
        <v>5.3</v>
      </c>
      <c r="D39" s="151">
        <v>55.05</v>
      </c>
      <c r="E39" s="151">
        <v>9.65</v>
      </c>
      <c r="F39">
        <v>10</v>
      </c>
      <c r="G39" s="151">
        <v>74.55</v>
      </c>
      <c r="H39">
        <v>14602</v>
      </c>
      <c r="I39">
        <v>4604</v>
      </c>
      <c r="J39">
        <v>6027</v>
      </c>
      <c r="K39">
        <v>6624</v>
      </c>
      <c r="L39">
        <v>1708</v>
      </c>
      <c r="M39">
        <v>1520</v>
      </c>
      <c r="N39">
        <v>15075</v>
      </c>
    </row>
    <row r="40" spans="1:14" x14ac:dyDescent="0.2">
      <c r="A40" s="79" t="s">
        <v>176</v>
      </c>
      <c r="B40" s="79">
        <v>4.72</v>
      </c>
      <c r="C40" s="79">
        <v>26.07</v>
      </c>
      <c r="D40" s="158">
        <v>43.1</v>
      </c>
      <c r="E40" s="158">
        <v>-0.219999999999999</v>
      </c>
      <c r="F40" s="158">
        <v>13.3</v>
      </c>
      <c r="G40" s="158">
        <v>40.9</v>
      </c>
      <c r="H40" s="79">
        <v>23564</v>
      </c>
      <c r="I40" s="79">
        <v>4539</v>
      </c>
      <c r="J40" s="79">
        <v>11955</v>
      </c>
      <c r="K40" s="79">
        <v>5375</v>
      </c>
      <c r="L40" s="79">
        <v>2347</v>
      </c>
      <c r="M40" s="79">
        <v>1649</v>
      </c>
      <c r="N40" s="79">
        <v>13293</v>
      </c>
    </row>
    <row r="41" spans="1:14" x14ac:dyDescent="0.2">
      <c r="A41" t="s">
        <v>177</v>
      </c>
      <c r="B41">
        <v>4.8</v>
      </c>
      <c r="C41">
        <v>21.9</v>
      </c>
      <c r="D41" s="151">
        <v>18</v>
      </c>
      <c r="E41" s="151">
        <v>0.35</v>
      </c>
      <c r="F41" s="151">
        <v>3.37</v>
      </c>
      <c r="G41" s="151">
        <v>13.2</v>
      </c>
      <c r="H41">
        <v>28208</v>
      </c>
      <c r="I41">
        <v>2192</v>
      </c>
      <c r="J41">
        <v>3948</v>
      </c>
      <c r="K41">
        <v>3746</v>
      </c>
      <c r="L41">
        <v>2119</v>
      </c>
      <c r="M41">
        <v>2224</v>
      </c>
      <c r="N41">
        <v>13916</v>
      </c>
    </row>
    <row r="42" spans="1:14" x14ac:dyDescent="0.2">
      <c r="A42" t="s">
        <v>178</v>
      </c>
      <c r="B42">
        <v>11.9</v>
      </c>
      <c r="C42">
        <v>18.3</v>
      </c>
      <c r="D42" s="151">
        <v>18.59</v>
      </c>
      <c r="E42" s="151">
        <v>0.73</v>
      </c>
      <c r="F42" s="151">
        <v>6.19</v>
      </c>
      <c r="G42" s="151">
        <v>21.49</v>
      </c>
      <c r="H42">
        <v>25477</v>
      </c>
      <c r="I42">
        <v>1568</v>
      </c>
      <c r="J42">
        <v>4395</v>
      </c>
      <c r="K42">
        <v>4066</v>
      </c>
      <c r="L42">
        <v>2055</v>
      </c>
      <c r="M42">
        <v>2132</v>
      </c>
      <c r="N42">
        <v>14225</v>
      </c>
    </row>
    <row r="43" spans="1:14" x14ac:dyDescent="0.2">
      <c r="A43" t="s">
        <v>179</v>
      </c>
      <c r="B43">
        <v>9.8000000000000007</v>
      </c>
      <c r="C43">
        <v>31.8</v>
      </c>
      <c r="D43" s="151">
        <v>16.04</v>
      </c>
      <c r="E43" s="151">
        <v>0.25</v>
      </c>
      <c r="F43" s="151">
        <v>9.0399999999999991</v>
      </c>
      <c r="G43" s="151">
        <v>24.54</v>
      </c>
      <c r="H43">
        <v>24762</v>
      </c>
      <c r="I43">
        <v>3195</v>
      </c>
      <c r="J43">
        <v>11437</v>
      </c>
      <c r="K43">
        <v>5088</v>
      </c>
      <c r="L43">
        <v>2253</v>
      </c>
      <c r="M43">
        <v>1796</v>
      </c>
      <c r="N43">
        <v>13241</v>
      </c>
    </row>
    <row r="44" spans="1:14" x14ac:dyDescent="0.2">
      <c r="A44" t="s">
        <v>180</v>
      </c>
      <c r="B44">
        <v>10.6</v>
      </c>
      <c r="C44">
        <v>15.6</v>
      </c>
      <c r="D44" s="151">
        <v>19.95</v>
      </c>
      <c r="E44" s="151">
        <v>-0.13</v>
      </c>
      <c r="F44" s="151">
        <v>9.25</v>
      </c>
      <c r="G44" s="151">
        <v>25.15</v>
      </c>
      <c r="H44">
        <v>23397</v>
      </c>
      <c r="I44">
        <v>4220</v>
      </c>
      <c r="J44">
        <v>13736</v>
      </c>
      <c r="K44">
        <v>5949</v>
      </c>
      <c r="L44">
        <v>2658</v>
      </c>
      <c r="M44">
        <v>2122</v>
      </c>
      <c r="N44">
        <v>14923</v>
      </c>
    </row>
    <row r="45" spans="1:14" x14ac:dyDescent="0.2">
      <c r="A45" t="s">
        <v>181</v>
      </c>
      <c r="B45">
        <v>13.8</v>
      </c>
      <c r="C45">
        <v>34.32</v>
      </c>
      <c r="D45" s="151">
        <v>17.73</v>
      </c>
      <c r="E45" s="151">
        <v>2.42</v>
      </c>
      <c r="F45" s="151">
        <v>13.43</v>
      </c>
      <c r="G45" s="151">
        <v>24.13</v>
      </c>
      <c r="H45">
        <v>25930</v>
      </c>
      <c r="I45">
        <v>3681</v>
      </c>
      <c r="J45">
        <v>11032</v>
      </c>
      <c r="K45">
        <v>7432</v>
      </c>
      <c r="L45">
        <v>2475</v>
      </c>
      <c r="M45">
        <v>2074</v>
      </c>
      <c r="N45">
        <v>19359</v>
      </c>
    </row>
    <row r="46" spans="1:14" x14ac:dyDescent="0.2">
      <c r="A46" s="79" t="s">
        <v>182</v>
      </c>
      <c r="B46" s="79">
        <v>5.62</v>
      </c>
      <c r="C46" s="79">
        <v>13.74</v>
      </c>
      <c r="D46" s="158">
        <v>29.34</v>
      </c>
      <c r="E46" s="158">
        <v>-3.21</v>
      </c>
      <c r="F46" s="158">
        <v>19.64</v>
      </c>
      <c r="G46" s="158">
        <v>32.64</v>
      </c>
      <c r="H46" s="79">
        <v>27527</v>
      </c>
      <c r="I46" s="79">
        <v>5914</v>
      </c>
      <c r="J46" s="79">
        <v>12222</v>
      </c>
      <c r="K46" s="79">
        <v>7177</v>
      </c>
      <c r="L46" s="79">
        <v>2545</v>
      </c>
      <c r="M46" s="79">
        <v>2286</v>
      </c>
      <c r="N46" s="79">
        <v>16452</v>
      </c>
    </row>
    <row r="47" spans="1:14" x14ac:dyDescent="0.2">
      <c r="A47" t="s">
        <v>183</v>
      </c>
      <c r="B47">
        <v>11.52</v>
      </c>
      <c r="C47">
        <v>33.6</v>
      </c>
      <c r="D47" s="151">
        <v>38.6</v>
      </c>
      <c r="E47" s="151">
        <v>-0.4</v>
      </c>
      <c r="F47" s="151">
        <v>12.1</v>
      </c>
      <c r="G47" s="151">
        <v>29.3</v>
      </c>
      <c r="H47">
        <v>29986</v>
      </c>
      <c r="I47">
        <v>2146</v>
      </c>
      <c r="J47">
        <v>4617</v>
      </c>
      <c r="K47">
        <v>4372</v>
      </c>
      <c r="L47">
        <v>2398</v>
      </c>
      <c r="M47">
        <v>2550</v>
      </c>
      <c r="N47">
        <v>15622</v>
      </c>
    </row>
    <row r="48" spans="1:14" x14ac:dyDescent="0.2">
      <c r="A48" t="s">
        <v>184</v>
      </c>
      <c r="B48">
        <v>21.87</v>
      </c>
      <c r="C48">
        <v>21.99</v>
      </c>
      <c r="D48" s="151">
        <v>31.9</v>
      </c>
      <c r="E48" s="151">
        <v>0.31</v>
      </c>
      <c r="F48" s="151">
        <v>9.4</v>
      </c>
      <c r="G48" s="151">
        <v>32.1</v>
      </c>
      <c r="H48">
        <v>21637</v>
      </c>
      <c r="I48">
        <v>2019</v>
      </c>
      <c r="J48">
        <v>5360</v>
      </c>
      <c r="K48">
        <v>4344</v>
      </c>
      <c r="L48">
        <v>2410</v>
      </c>
      <c r="M48">
        <v>2445</v>
      </c>
      <c r="N48">
        <v>16062</v>
      </c>
    </row>
    <row r="49" spans="1:14" x14ac:dyDescent="0.2">
      <c r="A49" t="s">
        <v>185</v>
      </c>
      <c r="B49">
        <v>10.96</v>
      </c>
      <c r="C49">
        <v>4.8</v>
      </c>
      <c r="D49" s="151">
        <v>38.590000000000003</v>
      </c>
      <c r="E49" s="151">
        <v>0.12</v>
      </c>
      <c r="F49" s="151">
        <v>14.39</v>
      </c>
      <c r="G49" s="151">
        <v>40.39</v>
      </c>
      <c r="H49">
        <v>24884</v>
      </c>
      <c r="I49">
        <v>3945</v>
      </c>
      <c r="J49">
        <v>10599</v>
      </c>
      <c r="K49">
        <v>5151</v>
      </c>
      <c r="L49">
        <v>2369</v>
      </c>
      <c r="M49">
        <v>2247</v>
      </c>
      <c r="N49">
        <v>15427</v>
      </c>
    </row>
    <row r="50" spans="1:14" x14ac:dyDescent="0.2">
      <c r="A50" t="s">
        <v>186</v>
      </c>
      <c r="B50">
        <v>11.38</v>
      </c>
      <c r="C50">
        <v>8.1300000000000008</v>
      </c>
      <c r="D50" s="151">
        <v>51.63</v>
      </c>
      <c r="E50" s="151">
        <v>0.69</v>
      </c>
      <c r="F50" s="151">
        <v>24.43</v>
      </c>
      <c r="G50" s="151">
        <v>53.63</v>
      </c>
      <c r="H50">
        <v>27195</v>
      </c>
      <c r="I50">
        <v>5471</v>
      </c>
      <c r="J50">
        <v>12018</v>
      </c>
      <c r="K50">
        <v>6464</v>
      </c>
      <c r="L50">
        <v>2594</v>
      </c>
      <c r="M50">
        <v>2455</v>
      </c>
      <c r="N50">
        <v>17276</v>
      </c>
    </row>
    <row r="51" spans="1:14" x14ac:dyDescent="0.2">
      <c r="A51" t="s">
        <v>187</v>
      </c>
      <c r="B51">
        <v>10.199999999999999</v>
      </c>
      <c r="C51">
        <v>7.17</v>
      </c>
      <c r="D51" s="151">
        <v>32.979999999999997</v>
      </c>
      <c r="E51" s="151">
        <v>0.5</v>
      </c>
      <c r="F51" s="151">
        <v>16.68</v>
      </c>
      <c r="G51" s="151">
        <v>37.78</v>
      </c>
      <c r="H51">
        <v>24835</v>
      </c>
      <c r="I51">
        <v>4576</v>
      </c>
      <c r="J51">
        <v>10364</v>
      </c>
      <c r="K51">
        <v>7915</v>
      </c>
      <c r="L51">
        <v>2474</v>
      </c>
      <c r="M51">
        <v>2412</v>
      </c>
      <c r="N51">
        <v>18107</v>
      </c>
    </row>
    <row r="52" spans="1:14" x14ac:dyDescent="0.2">
      <c r="A52" s="79" t="s">
        <v>139</v>
      </c>
      <c r="B52" s="79">
        <v>8.7200000000000006</v>
      </c>
      <c r="C52" s="79">
        <v>15</v>
      </c>
      <c r="D52" s="158">
        <v>31.49</v>
      </c>
      <c r="E52" s="158">
        <v>4.82</v>
      </c>
      <c r="F52" s="158">
        <v>15.49</v>
      </c>
      <c r="G52" s="79" t="s">
        <v>193</v>
      </c>
      <c r="H52" s="79">
        <v>11183</v>
      </c>
      <c r="I52" s="79">
        <v>401</v>
      </c>
      <c r="J52" s="79">
        <v>5254</v>
      </c>
      <c r="K52" s="79">
        <v>2024</v>
      </c>
      <c r="L52" s="79">
        <v>3005</v>
      </c>
      <c r="M52" s="79">
        <v>1253</v>
      </c>
      <c r="N52" s="79">
        <v>3767</v>
      </c>
    </row>
    <row r="53" spans="1:14" x14ac:dyDescent="0.2">
      <c r="A53" t="s">
        <v>140</v>
      </c>
      <c r="B53">
        <v>14.04</v>
      </c>
      <c r="C53">
        <v>18</v>
      </c>
      <c r="D53" s="151">
        <v>27.69</v>
      </c>
      <c r="E53" s="151">
        <v>7.01</v>
      </c>
      <c r="F53" s="151">
        <v>41.79</v>
      </c>
      <c r="G53" t="s">
        <v>193</v>
      </c>
      <c r="H53">
        <v>11725</v>
      </c>
      <c r="I53">
        <v>355</v>
      </c>
      <c r="J53">
        <v>4617</v>
      </c>
      <c r="K53">
        <v>2408</v>
      </c>
      <c r="L53">
        <v>2734</v>
      </c>
      <c r="M53">
        <v>974</v>
      </c>
      <c r="N53">
        <v>3662</v>
      </c>
    </row>
    <row r="54" spans="1:14" x14ac:dyDescent="0.2">
      <c r="A54" t="s">
        <v>141</v>
      </c>
      <c r="B54">
        <v>10.8</v>
      </c>
      <c r="C54">
        <v>12</v>
      </c>
      <c r="D54" s="151">
        <v>32.65</v>
      </c>
      <c r="E54" s="151">
        <v>6.14</v>
      </c>
      <c r="F54" s="151">
        <v>45.05</v>
      </c>
      <c r="G54" t="s">
        <v>193</v>
      </c>
      <c r="H54">
        <v>23895</v>
      </c>
      <c r="I54">
        <v>412</v>
      </c>
      <c r="J54">
        <v>3661</v>
      </c>
      <c r="K54">
        <v>3108</v>
      </c>
      <c r="L54">
        <v>3144</v>
      </c>
      <c r="M54">
        <v>1022</v>
      </c>
      <c r="N54">
        <v>3050</v>
      </c>
    </row>
    <row r="55" spans="1:14" x14ac:dyDescent="0.2">
      <c r="A55" t="s">
        <v>142</v>
      </c>
      <c r="B55">
        <v>8</v>
      </c>
      <c r="C55">
        <v>13.8</v>
      </c>
      <c r="D55" s="151">
        <v>61.79</v>
      </c>
      <c r="E55" s="151">
        <v>14.49</v>
      </c>
      <c r="F55" s="151">
        <v>56.39</v>
      </c>
      <c r="G55" t="s">
        <v>193</v>
      </c>
      <c r="H55">
        <v>17148</v>
      </c>
      <c r="I55">
        <v>289</v>
      </c>
      <c r="J55">
        <v>4261</v>
      </c>
      <c r="K55">
        <v>2381</v>
      </c>
      <c r="L55">
        <v>3015</v>
      </c>
      <c r="M55">
        <v>1439</v>
      </c>
      <c r="N55">
        <v>3813</v>
      </c>
    </row>
    <row r="56" spans="1:14" x14ac:dyDescent="0.2">
      <c r="A56" t="s">
        <v>143</v>
      </c>
      <c r="B56">
        <v>10.4</v>
      </c>
      <c r="C56">
        <v>12</v>
      </c>
      <c r="D56" s="151">
        <v>50.35</v>
      </c>
      <c r="E56" s="151">
        <v>16.850000000000001</v>
      </c>
      <c r="F56" s="151">
        <v>34.94</v>
      </c>
      <c r="G56" t="s">
        <v>193</v>
      </c>
      <c r="H56">
        <v>24290</v>
      </c>
      <c r="I56">
        <v>327</v>
      </c>
      <c r="J56">
        <v>3609</v>
      </c>
      <c r="K56">
        <v>2256</v>
      </c>
      <c r="L56">
        <v>3044</v>
      </c>
      <c r="M56">
        <v>1736</v>
      </c>
      <c r="N56">
        <v>3638</v>
      </c>
    </row>
    <row r="57" spans="1:14" x14ac:dyDescent="0.2">
      <c r="A57" t="s">
        <v>144</v>
      </c>
      <c r="B57">
        <v>13.6</v>
      </c>
      <c r="C57">
        <v>19.2</v>
      </c>
      <c r="D57" s="151">
        <v>58.64</v>
      </c>
      <c r="E57" s="151">
        <v>10.74</v>
      </c>
      <c r="F57" s="151">
        <v>33.75</v>
      </c>
      <c r="G57" t="s">
        <v>193</v>
      </c>
      <c r="H57">
        <v>20533</v>
      </c>
      <c r="I57">
        <v>284</v>
      </c>
      <c r="J57">
        <v>3543</v>
      </c>
      <c r="K57">
        <v>1885</v>
      </c>
      <c r="L57">
        <v>2910</v>
      </c>
      <c r="M57">
        <v>1824</v>
      </c>
      <c r="N57">
        <v>3776</v>
      </c>
    </row>
    <row r="58" spans="1:14" x14ac:dyDescent="0.2">
      <c r="A58" s="79" t="s">
        <v>155</v>
      </c>
      <c r="B58" s="79">
        <v>10.52</v>
      </c>
      <c r="C58" s="79">
        <v>12</v>
      </c>
      <c r="D58" s="158">
        <v>37.700000000000003</v>
      </c>
      <c r="E58" s="158">
        <v>5.69</v>
      </c>
      <c r="F58" s="158">
        <v>19.5</v>
      </c>
      <c r="G58" s="79" t="s">
        <v>193</v>
      </c>
      <c r="H58" s="79">
        <v>22849</v>
      </c>
      <c r="I58" s="79">
        <v>634</v>
      </c>
      <c r="J58" s="79">
        <v>7348</v>
      </c>
      <c r="K58" s="79">
        <v>4378</v>
      </c>
      <c r="L58" s="79">
        <v>2120</v>
      </c>
      <c r="M58" s="79">
        <v>824</v>
      </c>
      <c r="N58" s="79">
        <v>2888</v>
      </c>
    </row>
    <row r="59" spans="1:14" x14ac:dyDescent="0.2">
      <c r="A59" t="s">
        <v>145</v>
      </c>
      <c r="B59">
        <v>8</v>
      </c>
      <c r="C59">
        <v>14.4</v>
      </c>
      <c r="D59" s="151">
        <v>38.96</v>
      </c>
      <c r="E59" s="151">
        <v>10.16</v>
      </c>
      <c r="F59" s="151">
        <v>38.46</v>
      </c>
      <c r="G59" t="s">
        <v>193</v>
      </c>
      <c r="H59">
        <v>23184</v>
      </c>
      <c r="I59">
        <v>694</v>
      </c>
      <c r="J59">
        <v>7554</v>
      </c>
      <c r="K59">
        <v>4162</v>
      </c>
      <c r="L59">
        <v>1967</v>
      </c>
      <c r="M59">
        <v>1483</v>
      </c>
      <c r="N59">
        <v>2962</v>
      </c>
    </row>
    <row r="60" spans="1:14" x14ac:dyDescent="0.2">
      <c r="A60" t="s">
        <v>146</v>
      </c>
      <c r="B60">
        <v>8.6</v>
      </c>
      <c r="C60">
        <v>11.7</v>
      </c>
      <c r="D60" s="151">
        <v>40.71</v>
      </c>
      <c r="E60" s="151">
        <v>6.46</v>
      </c>
      <c r="F60" s="151">
        <v>49.81</v>
      </c>
      <c r="G60" t="s">
        <v>193</v>
      </c>
      <c r="H60">
        <v>30365</v>
      </c>
      <c r="I60">
        <v>398</v>
      </c>
      <c r="J60">
        <v>4184</v>
      </c>
      <c r="K60">
        <v>3673</v>
      </c>
      <c r="L60">
        <v>2599</v>
      </c>
      <c r="M60">
        <v>918</v>
      </c>
      <c r="N60">
        <v>2896</v>
      </c>
    </row>
    <row r="61" spans="1:14" x14ac:dyDescent="0.2">
      <c r="A61" t="s">
        <v>147</v>
      </c>
      <c r="B61">
        <v>12</v>
      </c>
      <c r="C61">
        <v>15.6</v>
      </c>
      <c r="D61" s="151">
        <v>76.47</v>
      </c>
      <c r="E61" s="151">
        <v>17.57</v>
      </c>
      <c r="F61" s="151">
        <v>60.57</v>
      </c>
      <c r="G61" t="s">
        <v>193</v>
      </c>
      <c r="H61">
        <v>25588</v>
      </c>
      <c r="I61">
        <v>299</v>
      </c>
      <c r="J61">
        <v>4597</v>
      </c>
      <c r="K61">
        <v>2986</v>
      </c>
      <c r="L61">
        <v>2491</v>
      </c>
      <c r="M61">
        <v>947</v>
      </c>
      <c r="N61">
        <v>3158</v>
      </c>
    </row>
    <row r="62" spans="1:14" x14ac:dyDescent="0.2">
      <c r="A62" t="s">
        <v>148</v>
      </c>
      <c r="B62">
        <v>8.4</v>
      </c>
      <c r="C62">
        <v>11.4</v>
      </c>
      <c r="D62" s="151">
        <v>66.3</v>
      </c>
      <c r="E62" s="151">
        <v>26.8</v>
      </c>
      <c r="F62" s="151">
        <v>39.700000000000003</v>
      </c>
      <c r="G62" t="s">
        <v>193</v>
      </c>
      <c r="H62">
        <v>27277</v>
      </c>
      <c r="I62">
        <v>304</v>
      </c>
      <c r="J62">
        <v>4662</v>
      </c>
      <c r="K62">
        <v>2803</v>
      </c>
      <c r="L62">
        <v>2791</v>
      </c>
      <c r="M62">
        <v>907</v>
      </c>
      <c r="N62">
        <v>3479</v>
      </c>
    </row>
    <row r="63" spans="1:14" x14ac:dyDescent="0.2">
      <c r="A63" t="s">
        <v>149</v>
      </c>
      <c r="B63">
        <v>10.8</v>
      </c>
      <c r="C63">
        <v>18</v>
      </c>
      <c r="D63" s="151">
        <v>64.69</v>
      </c>
      <c r="E63" s="151">
        <v>13.49</v>
      </c>
      <c r="F63" s="151">
        <v>28.19</v>
      </c>
      <c r="G63" t="s">
        <v>193</v>
      </c>
      <c r="H63">
        <v>25564</v>
      </c>
      <c r="I63">
        <v>281</v>
      </c>
      <c r="J63">
        <v>4307</v>
      </c>
      <c r="K63">
        <v>3222</v>
      </c>
      <c r="L63">
        <v>2560</v>
      </c>
      <c r="M63">
        <v>1064</v>
      </c>
      <c r="N63">
        <v>3759</v>
      </c>
    </row>
    <row r="64" spans="1:14" x14ac:dyDescent="0.2">
      <c r="A64" s="79" t="s">
        <v>156</v>
      </c>
      <c r="B64" s="79">
        <v>0.8</v>
      </c>
      <c r="C64" s="79">
        <v>0.4</v>
      </c>
      <c r="D64" s="158">
        <v>37.75</v>
      </c>
      <c r="E64" s="158">
        <v>6.85</v>
      </c>
      <c r="F64" s="158">
        <v>22.75</v>
      </c>
      <c r="G64" s="79" t="s">
        <v>193</v>
      </c>
      <c r="H64" s="79">
        <v>2028</v>
      </c>
      <c r="I64" s="79">
        <v>1659</v>
      </c>
      <c r="J64" s="79">
        <v>4553</v>
      </c>
      <c r="K64" s="79">
        <v>2365</v>
      </c>
      <c r="L64" s="79">
        <v>2859</v>
      </c>
      <c r="M64" s="79">
        <v>2104</v>
      </c>
      <c r="N64" s="79">
        <v>2764</v>
      </c>
    </row>
    <row r="65" spans="1:14" x14ac:dyDescent="0.2">
      <c r="A65" t="s">
        <v>150</v>
      </c>
      <c r="B65">
        <v>8.36</v>
      </c>
      <c r="C65">
        <v>16.8</v>
      </c>
      <c r="D65" s="151">
        <v>35.130000000000003</v>
      </c>
      <c r="E65" s="151">
        <v>7.73</v>
      </c>
      <c r="F65" s="151">
        <v>44.23</v>
      </c>
      <c r="G65" t="s">
        <v>193</v>
      </c>
      <c r="H65">
        <v>15518</v>
      </c>
      <c r="I65">
        <v>392</v>
      </c>
      <c r="J65">
        <v>5574</v>
      </c>
      <c r="K65">
        <v>2523</v>
      </c>
      <c r="L65">
        <v>3069</v>
      </c>
      <c r="M65">
        <v>1362</v>
      </c>
      <c r="N65">
        <v>3750</v>
      </c>
    </row>
    <row r="66" spans="1:14" x14ac:dyDescent="0.2">
      <c r="A66" t="s">
        <v>151</v>
      </c>
      <c r="B66">
        <v>8.8000000000000007</v>
      </c>
      <c r="C66">
        <v>10.8</v>
      </c>
      <c r="D66" s="151">
        <v>37.28</v>
      </c>
      <c r="E66" s="151">
        <v>8.2799999999999994</v>
      </c>
      <c r="F66" s="151">
        <v>47.98</v>
      </c>
      <c r="G66" t="s">
        <v>193</v>
      </c>
      <c r="H66">
        <v>24781</v>
      </c>
      <c r="I66">
        <v>353</v>
      </c>
      <c r="J66">
        <v>3440</v>
      </c>
      <c r="K66">
        <v>2755</v>
      </c>
      <c r="L66">
        <v>3089</v>
      </c>
      <c r="M66">
        <v>1706</v>
      </c>
      <c r="N66">
        <v>3073</v>
      </c>
    </row>
    <row r="67" spans="1:14" x14ac:dyDescent="0.2">
      <c r="A67" t="s">
        <v>152</v>
      </c>
      <c r="B67">
        <v>13.4</v>
      </c>
      <c r="C67">
        <v>16.8</v>
      </c>
      <c r="D67" s="151">
        <v>59.02</v>
      </c>
      <c r="E67" s="151">
        <v>13.72</v>
      </c>
      <c r="F67" s="151">
        <v>59.12</v>
      </c>
      <c r="G67" t="s">
        <v>193</v>
      </c>
      <c r="H67">
        <v>19843</v>
      </c>
      <c r="I67">
        <v>279</v>
      </c>
      <c r="J67">
        <v>3608</v>
      </c>
      <c r="K67">
        <v>2335</v>
      </c>
      <c r="L67">
        <v>2921</v>
      </c>
      <c r="M67">
        <v>1087</v>
      </c>
      <c r="N67">
        <v>3498</v>
      </c>
    </row>
    <row r="68" spans="1:14" x14ac:dyDescent="0.2">
      <c r="A68" t="s">
        <v>153</v>
      </c>
      <c r="B68">
        <v>10.08</v>
      </c>
      <c r="C68">
        <v>12</v>
      </c>
      <c r="D68" s="151">
        <v>53.58</v>
      </c>
      <c r="E68" s="151">
        <v>19.98</v>
      </c>
      <c r="F68" s="151">
        <v>37.58</v>
      </c>
      <c r="G68" t="s">
        <v>193</v>
      </c>
      <c r="H68">
        <v>22067</v>
      </c>
      <c r="I68">
        <v>240</v>
      </c>
      <c r="J68">
        <v>3313</v>
      </c>
      <c r="K68">
        <v>1916</v>
      </c>
      <c r="L68">
        <v>2797</v>
      </c>
      <c r="M68">
        <v>1239</v>
      </c>
      <c r="N68">
        <v>3303</v>
      </c>
    </row>
    <row r="69" spans="1:14" x14ac:dyDescent="0.2">
      <c r="A69" t="s">
        <v>154</v>
      </c>
      <c r="B69">
        <v>15.6</v>
      </c>
      <c r="C69">
        <v>17.100000000000001</v>
      </c>
      <c r="D69" s="151">
        <v>66.05</v>
      </c>
      <c r="E69" s="151">
        <v>16.55</v>
      </c>
      <c r="F69" s="151">
        <v>32.15</v>
      </c>
      <c r="G69" t="s">
        <v>193</v>
      </c>
      <c r="H69">
        <v>18574</v>
      </c>
      <c r="I69">
        <v>228</v>
      </c>
      <c r="J69">
        <v>3443</v>
      </c>
      <c r="K69">
        <v>2022</v>
      </c>
      <c r="L69">
        <v>2860</v>
      </c>
      <c r="M69">
        <v>1509</v>
      </c>
      <c r="N69">
        <v>3642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B9C9-3AF6-3C4A-AE4E-691819655AF8}">
  <dimension ref="E7:E72"/>
  <sheetViews>
    <sheetView workbookViewId="0">
      <selection activeCell="D7" sqref="D7"/>
    </sheetView>
  </sheetViews>
  <sheetFormatPr baseColWidth="10" defaultRowHeight="15" x14ac:dyDescent="0.2"/>
  <sheetData>
    <row r="7" spans="5:5" x14ac:dyDescent="0.2">
      <c r="E7" s="79" t="s">
        <v>159</v>
      </c>
    </row>
    <row r="8" spans="5:5" x14ac:dyDescent="0.2">
      <c r="E8" t="s">
        <v>72</v>
      </c>
    </row>
    <row r="9" spans="5:5" x14ac:dyDescent="0.2">
      <c r="E9" t="s">
        <v>73</v>
      </c>
    </row>
    <row r="10" spans="5:5" x14ac:dyDescent="0.2">
      <c r="E10" t="s">
        <v>74</v>
      </c>
    </row>
    <row r="11" spans="5:5" x14ac:dyDescent="0.2">
      <c r="E11" t="s">
        <v>75</v>
      </c>
    </row>
    <row r="12" spans="5:5" x14ac:dyDescent="0.2">
      <c r="E12" t="s">
        <v>76</v>
      </c>
    </row>
    <row r="13" spans="5:5" x14ac:dyDescent="0.2">
      <c r="E13" s="79" t="s">
        <v>157</v>
      </c>
    </row>
    <row r="14" spans="5:5" x14ac:dyDescent="0.2">
      <c r="E14" t="s">
        <v>158</v>
      </c>
    </row>
    <row r="15" spans="5:5" x14ac:dyDescent="0.2">
      <c r="E15" t="s">
        <v>160</v>
      </c>
    </row>
    <row r="16" spans="5:5" x14ac:dyDescent="0.2">
      <c r="E16" t="s">
        <v>161</v>
      </c>
    </row>
    <row r="17" spans="5:5" x14ac:dyDescent="0.2">
      <c r="E17" t="s">
        <v>162</v>
      </c>
    </row>
    <row r="18" spans="5:5" x14ac:dyDescent="0.2">
      <c r="E18" t="s">
        <v>163</v>
      </c>
    </row>
    <row r="19" spans="5:5" x14ac:dyDescent="0.2">
      <c r="E19" s="79" t="s">
        <v>66</v>
      </c>
    </row>
    <row r="20" spans="5:5" x14ac:dyDescent="0.2">
      <c r="E20" t="s">
        <v>67</v>
      </c>
    </row>
    <row r="21" spans="5:5" x14ac:dyDescent="0.2">
      <c r="E21" t="s">
        <v>68</v>
      </c>
    </row>
    <row r="22" spans="5:5" x14ac:dyDescent="0.2">
      <c r="E22" t="s">
        <v>69</v>
      </c>
    </row>
    <row r="23" spans="5:5" x14ac:dyDescent="0.2">
      <c r="E23" t="s">
        <v>70</v>
      </c>
    </row>
    <row r="24" spans="5:5" x14ac:dyDescent="0.2">
      <c r="E24" t="s">
        <v>71</v>
      </c>
    </row>
    <row r="25" spans="5:5" x14ac:dyDescent="0.2">
      <c r="E25" s="79" t="s">
        <v>65</v>
      </c>
    </row>
    <row r="26" spans="5:5" x14ac:dyDescent="0.2">
      <c r="E26" t="s">
        <v>64</v>
      </c>
    </row>
    <row r="27" spans="5:5" x14ac:dyDescent="0.2">
      <c r="E27" t="s">
        <v>60</v>
      </c>
    </row>
    <row r="28" spans="5:5" x14ac:dyDescent="0.2">
      <c r="E28" t="s">
        <v>61</v>
      </c>
    </row>
    <row r="29" spans="5:5" x14ac:dyDescent="0.2">
      <c r="E29" t="s">
        <v>62</v>
      </c>
    </row>
    <row r="30" spans="5:5" x14ac:dyDescent="0.2">
      <c r="E30" t="s">
        <v>63</v>
      </c>
    </row>
    <row r="31" spans="5:5" x14ac:dyDescent="0.2">
      <c r="E31" s="79" t="s">
        <v>164</v>
      </c>
    </row>
    <row r="32" spans="5:5" x14ac:dyDescent="0.2">
      <c r="E32" t="s">
        <v>165</v>
      </c>
    </row>
    <row r="33" spans="5:5" x14ac:dyDescent="0.2">
      <c r="E33" t="s">
        <v>166</v>
      </c>
    </row>
    <row r="34" spans="5:5" x14ac:dyDescent="0.2">
      <c r="E34" t="s">
        <v>167</v>
      </c>
    </row>
    <row r="35" spans="5:5" x14ac:dyDescent="0.2">
      <c r="E35" t="s">
        <v>169</v>
      </c>
    </row>
    <row r="36" spans="5:5" x14ac:dyDescent="0.2">
      <c r="E36" t="s">
        <v>168</v>
      </c>
    </row>
    <row r="37" spans="5:5" x14ac:dyDescent="0.2">
      <c r="E37" s="79" t="s">
        <v>170</v>
      </c>
    </row>
    <row r="38" spans="5:5" x14ac:dyDescent="0.2">
      <c r="E38" t="s">
        <v>171</v>
      </c>
    </row>
    <row r="39" spans="5:5" x14ac:dyDescent="0.2">
      <c r="E39" t="s">
        <v>173</v>
      </c>
    </row>
    <row r="40" spans="5:5" x14ac:dyDescent="0.2">
      <c r="E40" t="s">
        <v>172</v>
      </c>
    </row>
    <row r="41" spans="5:5" x14ac:dyDescent="0.2">
      <c r="E41" t="s">
        <v>174</v>
      </c>
    </row>
    <row r="42" spans="5:5" x14ac:dyDescent="0.2">
      <c r="E42" t="s">
        <v>175</v>
      </c>
    </row>
    <row r="43" spans="5:5" x14ac:dyDescent="0.2">
      <c r="E43" s="79" t="s">
        <v>176</v>
      </c>
    </row>
    <row r="44" spans="5:5" x14ac:dyDescent="0.2">
      <c r="E44" t="s">
        <v>177</v>
      </c>
    </row>
    <row r="45" spans="5:5" x14ac:dyDescent="0.2">
      <c r="E45" t="s">
        <v>178</v>
      </c>
    </row>
    <row r="46" spans="5:5" x14ac:dyDescent="0.2">
      <c r="E46" t="s">
        <v>179</v>
      </c>
    </row>
    <row r="47" spans="5:5" x14ac:dyDescent="0.2">
      <c r="E47" t="s">
        <v>180</v>
      </c>
    </row>
    <row r="48" spans="5:5" x14ac:dyDescent="0.2">
      <c r="E48" t="s">
        <v>181</v>
      </c>
    </row>
    <row r="49" spans="5:5" x14ac:dyDescent="0.2">
      <c r="E49" s="79" t="s">
        <v>182</v>
      </c>
    </row>
    <row r="50" spans="5:5" x14ac:dyDescent="0.2">
      <c r="E50" t="s">
        <v>183</v>
      </c>
    </row>
    <row r="51" spans="5:5" x14ac:dyDescent="0.2">
      <c r="E51" t="s">
        <v>184</v>
      </c>
    </row>
    <row r="52" spans="5:5" x14ac:dyDescent="0.2">
      <c r="E52" t="s">
        <v>185</v>
      </c>
    </row>
    <row r="53" spans="5:5" x14ac:dyDescent="0.2">
      <c r="E53" t="s">
        <v>186</v>
      </c>
    </row>
    <row r="54" spans="5:5" x14ac:dyDescent="0.2">
      <c r="E54" t="s">
        <v>187</v>
      </c>
    </row>
    <row r="55" spans="5:5" x14ac:dyDescent="0.2">
      <c r="E55" s="79" t="s">
        <v>139</v>
      </c>
    </row>
    <row r="56" spans="5:5" x14ac:dyDescent="0.2">
      <c r="E56" t="s">
        <v>140</v>
      </c>
    </row>
    <row r="57" spans="5:5" x14ac:dyDescent="0.2">
      <c r="E57" t="s">
        <v>141</v>
      </c>
    </row>
    <row r="58" spans="5:5" x14ac:dyDescent="0.2">
      <c r="E58" t="s">
        <v>142</v>
      </c>
    </row>
    <row r="59" spans="5:5" x14ac:dyDescent="0.2">
      <c r="E59" t="s">
        <v>143</v>
      </c>
    </row>
    <row r="60" spans="5:5" x14ac:dyDescent="0.2">
      <c r="E60" t="s">
        <v>144</v>
      </c>
    </row>
    <row r="61" spans="5:5" x14ac:dyDescent="0.2">
      <c r="E61" s="79" t="s">
        <v>155</v>
      </c>
    </row>
    <row r="62" spans="5:5" x14ac:dyDescent="0.2">
      <c r="E62" t="s">
        <v>145</v>
      </c>
    </row>
    <row r="63" spans="5:5" x14ac:dyDescent="0.2">
      <c r="E63" t="s">
        <v>146</v>
      </c>
    </row>
    <row r="64" spans="5:5" x14ac:dyDescent="0.2">
      <c r="E64" t="s">
        <v>147</v>
      </c>
    </row>
    <row r="65" spans="5:5" x14ac:dyDescent="0.2">
      <c r="E65" t="s">
        <v>148</v>
      </c>
    </row>
    <row r="66" spans="5:5" x14ac:dyDescent="0.2">
      <c r="E66" t="s">
        <v>149</v>
      </c>
    </row>
    <row r="67" spans="5:5" x14ac:dyDescent="0.2">
      <c r="E67" s="79" t="s">
        <v>156</v>
      </c>
    </row>
    <row r="68" spans="5:5" x14ac:dyDescent="0.2">
      <c r="E68" t="s">
        <v>150</v>
      </c>
    </row>
    <row r="69" spans="5:5" x14ac:dyDescent="0.2">
      <c r="E69" t="s">
        <v>151</v>
      </c>
    </row>
    <row r="70" spans="5:5" x14ac:dyDescent="0.2">
      <c r="E70" t="s">
        <v>152</v>
      </c>
    </row>
    <row r="71" spans="5:5" x14ac:dyDescent="0.2">
      <c r="E71" t="s">
        <v>153</v>
      </c>
    </row>
    <row r="72" spans="5:5" x14ac:dyDescent="0.2">
      <c r="E72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3913-BA2B-314B-A3B8-D0496E845ECC}">
  <dimension ref="F12:O32"/>
  <sheetViews>
    <sheetView workbookViewId="0">
      <selection activeCell="U19" sqref="U19"/>
    </sheetView>
  </sheetViews>
  <sheetFormatPr baseColWidth="10" defaultRowHeight="15" x14ac:dyDescent="0.2"/>
  <sheetData>
    <row r="12" spans="6:15" x14ac:dyDescent="0.2">
      <c r="F12" t="s">
        <v>77</v>
      </c>
      <c r="G12" s="79" t="s">
        <v>138</v>
      </c>
      <c r="H12" s="79" t="s">
        <v>82</v>
      </c>
      <c r="I12" s="79" t="s">
        <v>84</v>
      </c>
      <c r="J12" s="79" t="s">
        <v>53</v>
      </c>
      <c r="K12" s="79" t="s">
        <v>59</v>
      </c>
      <c r="L12" s="79" t="s">
        <v>57</v>
      </c>
      <c r="M12" s="79" t="s">
        <v>54</v>
      </c>
      <c r="N12" s="79" t="s">
        <v>55</v>
      </c>
      <c r="O12" s="79" t="s">
        <v>58</v>
      </c>
    </row>
    <row r="13" spans="6:15" x14ac:dyDescent="0.2">
      <c r="F13" t="s">
        <v>139</v>
      </c>
      <c r="G13">
        <v>11183</v>
      </c>
      <c r="H13">
        <v>1348</v>
      </c>
      <c r="I13">
        <v>1352</v>
      </c>
      <c r="J13">
        <v>3767</v>
      </c>
      <c r="K13">
        <v>1253</v>
      </c>
      <c r="L13">
        <v>401</v>
      </c>
      <c r="M13">
        <v>3005</v>
      </c>
      <c r="N13">
        <v>5254</v>
      </c>
      <c r="O13">
        <v>2024</v>
      </c>
    </row>
    <row r="14" spans="6:15" x14ac:dyDescent="0.2">
      <c r="F14" t="s">
        <v>140</v>
      </c>
      <c r="G14">
        <v>11725</v>
      </c>
      <c r="H14">
        <v>1460</v>
      </c>
      <c r="I14">
        <v>1347</v>
      </c>
      <c r="J14">
        <v>3662</v>
      </c>
      <c r="K14">
        <v>974</v>
      </c>
      <c r="L14">
        <v>355</v>
      </c>
      <c r="M14">
        <v>2734</v>
      </c>
      <c r="N14">
        <v>4617</v>
      </c>
      <c r="O14">
        <v>2408</v>
      </c>
    </row>
    <row r="15" spans="6:15" x14ac:dyDescent="0.2">
      <c r="F15" t="s">
        <v>141</v>
      </c>
      <c r="G15">
        <v>23895</v>
      </c>
      <c r="H15">
        <v>842</v>
      </c>
      <c r="I15">
        <v>1452</v>
      </c>
      <c r="J15">
        <v>3050</v>
      </c>
      <c r="K15">
        <v>1022</v>
      </c>
      <c r="L15">
        <v>412</v>
      </c>
      <c r="M15">
        <v>3144</v>
      </c>
      <c r="N15">
        <v>3661</v>
      </c>
      <c r="O15">
        <v>3108</v>
      </c>
    </row>
    <row r="16" spans="6:15" x14ac:dyDescent="0.2">
      <c r="F16" t="s">
        <v>142</v>
      </c>
      <c r="G16">
        <v>17148</v>
      </c>
      <c r="H16">
        <v>853</v>
      </c>
      <c r="I16">
        <v>2281</v>
      </c>
      <c r="J16">
        <v>3813</v>
      </c>
      <c r="K16">
        <v>1439</v>
      </c>
      <c r="L16">
        <v>289</v>
      </c>
      <c r="M16">
        <v>3015</v>
      </c>
      <c r="N16">
        <v>4261</v>
      </c>
      <c r="O16">
        <v>2381</v>
      </c>
    </row>
    <row r="17" spans="6:15" x14ac:dyDescent="0.2">
      <c r="F17" t="s">
        <v>143</v>
      </c>
      <c r="G17">
        <v>24290</v>
      </c>
      <c r="H17">
        <v>540</v>
      </c>
      <c r="I17">
        <v>2372</v>
      </c>
      <c r="J17">
        <v>3638</v>
      </c>
      <c r="K17">
        <v>1736</v>
      </c>
      <c r="L17">
        <v>327</v>
      </c>
      <c r="M17">
        <v>3044</v>
      </c>
      <c r="N17">
        <v>3609</v>
      </c>
      <c r="O17">
        <v>2256</v>
      </c>
    </row>
    <row r="18" spans="6:15" x14ac:dyDescent="0.2">
      <c r="F18" t="s">
        <v>144</v>
      </c>
      <c r="G18">
        <v>20533</v>
      </c>
      <c r="H18">
        <v>773</v>
      </c>
      <c r="I18">
        <v>1868</v>
      </c>
      <c r="J18">
        <v>3776</v>
      </c>
      <c r="K18">
        <v>1824</v>
      </c>
      <c r="L18">
        <v>284</v>
      </c>
      <c r="M18">
        <v>2910</v>
      </c>
      <c r="N18">
        <v>3543</v>
      </c>
      <c r="O18">
        <v>1885</v>
      </c>
    </row>
    <row r="20" spans="6:15" x14ac:dyDescent="0.2">
      <c r="F20" t="s">
        <v>155</v>
      </c>
      <c r="G20">
        <v>22849</v>
      </c>
      <c r="H20">
        <v>15511</v>
      </c>
      <c r="I20">
        <v>1753</v>
      </c>
      <c r="J20">
        <v>2888</v>
      </c>
      <c r="K20">
        <v>824</v>
      </c>
      <c r="L20">
        <v>634</v>
      </c>
      <c r="M20">
        <v>2120</v>
      </c>
      <c r="N20">
        <v>7348</v>
      </c>
      <c r="O20">
        <v>4378</v>
      </c>
    </row>
    <row r="21" spans="6:15" x14ac:dyDescent="0.2">
      <c r="F21" t="s">
        <v>145</v>
      </c>
      <c r="G21">
        <v>23184</v>
      </c>
      <c r="H21">
        <v>14863</v>
      </c>
      <c r="I21">
        <v>2950</v>
      </c>
      <c r="J21">
        <v>2962</v>
      </c>
      <c r="K21">
        <v>1483</v>
      </c>
      <c r="L21">
        <v>694</v>
      </c>
      <c r="M21">
        <v>1967</v>
      </c>
      <c r="N21">
        <v>7554</v>
      </c>
      <c r="O21">
        <v>4162</v>
      </c>
    </row>
    <row r="22" spans="6:15" x14ac:dyDescent="0.2">
      <c r="F22" t="s">
        <v>146</v>
      </c>
      <c r="G22">
        <v>30365</v>
      </c>
      <c r="H22">
        <v>378</v>
      </c>
      <c r="I22">
        <v>1724</v>
      </c>
      <c r="J22">
        <v>2896</v>
      </c>
      <c r="K22">
        <v>918</v>
      </c>
      <c r="L22">
        <v>398</v>
      </c>
      <c r="M22">
        <v>2599</v>
      </c>
      <c r="N22">
        <v>4184</v>
      </c>
      <c r="O22">
        <v>3673</v>
      </c>
    </row>
    <row r="23" spans="6:15" x14ac:dyDescent="0.2">
      <c r="F23" t="s">
        <v>147</v>
      </c>
      <c r="G23">
        <v>25588</v>
      </c>
      <c r="H23">
        <v>939</v>
      </c>
      <c r="I23">
        <v>1309</v>
      </c>
      <c r="J23">
        <v>3158</v>
      </c>
      <c r="K23">
        <v>947</v>
      </c>
      <c r="L23">
        <v>299</v>
      </c>
      <c r="M23">
        <v>2491</v>
      </c>
      <c r="N23">
        <v>4597</v>
      </c>
      <c r="O23">
        <v>2986</v>
      </c>
    </row>
    <row r="24" spans="6:15" x14ac:dyDescent="0.2">
      <c r="F24" t="s">
        <v>148</v>
      </c>
      <c r="G24">
        <v>27277</v>
      </c>
      <c r="H24">
        <v>1015</v>
      </c>
      <c r="I24">
        <v>1027</v>
      </c>
      <c r="J24">
        <v>3479</v>
      </c>
      <c r="K24">
        <v>907</v>
      </c>
      <c r="L24">
        <v>304</v>
      </c>
      <c r="M24">
        <v>2791</v>
      </c>
      <c r="N24">
        <v>4662</v>
      </c>
      <c r="O24">
        <v>2803</v>
      </c>
    </row>
    <row r="25" spans="6:15" x14ac:dyDescent="0.2">
      <c r="F25" t="s">
        <v>149</v>
      </c>
      <c r="G25">
        <v>25564</v>
      </c>
      <c r="H25">
        <v>1049</v>
      </c>
      <c r="I25">
        <v>993</v>
      </c>
      <c r="J25">
        <v>3759</v>
      </c>
      <c r="K25">
        <v>1064</v>
      </c>
      <c r="L25">
        <v>281</v>
      </c>
      <c r="M25">
        <v>2560</v>
      </c>
      <c r="N25">
        <v>4307</v>
      </c>
      <c r="O25">
        <v>3222</v>
      </c>
    </row>
    <row r="27" spans="6:15" x14ac:dyDescent="0.2">
      <c r="F27" t="s">
        <v>156</v>
      </c>
      <c r="G27">
        <v>2028</v>
      </c>
      <c r="H27">
        <v>16858</v>
      </c>
      <c r="I27">
        <v>3969</v>
      </c>
      <c r="J27">
        <v>2764</v>
      </c>
      <c r="K27">
        <v>2104</v>
      </c>
      <c r="L27">
        <v>1659</v>
      </c>
      <c r="M27">
        <v>2859</v>
      </c>
      <c r="N27">
        <v>4553</v>
      </c>
      <c r="O27">
        <v>2365</v>
      </c>
    </row>
    <row r="28" spans="6:15" x14ac:dyDescent="0.2">
      <c r="F28" t="s">
        <v>150</v>
      </c>
      <c r="G28">
        <v>15518</v>
      </c>
      <c r="H28">
        <v>4000</v>
      </c>
      <c r="I28">
        <v>1346</v>
      </c>
      <c r="J28">
        <v>3750</v>
      </c>
      <c r="K28">
        <v>1362</v>
      </c>
      <c r="L28">
        <v>392</v>
      </c>
      <c r="M28">
        <v>3069</v>
      </c>
      <c r="N28">
        <v>5574</v>
      </c>
      <c r="O28">
        <v>2523</v>
      </c>
    </row>
    <row r="29" spans="6:15" x14ac:dyDescent="0.2">
      <c r="F29" t="s">
        <v>151</v>
      </c>
      <c r="G29">
        <v>24781</v>
      </c>
      <c r="H29">
        <v>653</v>
      </c>
      <c r="I29">
        <v>2426</v>
      </c>
      <c r="J29">
        <v>3073</v>
      </c>
      <c r="K29">
        <v>1706</v>
      </c>
      <c r="L29">
        <v>353</v>
      </c>
      <c r="M29">
        <v>3089</v>
      </c>
      <c r="N29">
        <v>3440</v>
      </c>
      <c r="O29">
        <v>2755</v>
      </c>
    </row>
    <row r="30" spans="6:15" x14ac:dyDescent="0.2">
      <c r="F30" t="s">
        <v>152</v>
      </c>
      <c r="G30">
        <v>19843</v>
      </c>
      <c r="H30">
        <v>727</v>
      </c>
      <c r="I30">
        <v>1266</v>
      </c>
      <c r="J30">
        <v>3498</v>
      </c>
      <c r="K30">
        <v>1087</v>
      </c>
      <c r="L30">
        <v>279</v>
      </c>
      <c r="M30">
        <v>2921</v>
      </c>
      <c r="N30">
        <v>3608</v>
      </c>
      <c r="O30">
        <v>2335</v>
      </c>
    </row>
    <row r="31" spans="6:15" x14ac:dyDescent="0.2">
      <c r="F31" t="s">
        <v>153</v>
      </c>
      <c r="G31">
        <v>22067</v>
      </c>
      <c r="H31">
        <v>957</v>
      </c>
      <c r="I31">
        <v>948</v>
      </c>
      <c r="J31">
        <v>3303</v>
      </c>
      <c r="K31">
        <v>1239</v>
      </c>
      <c r="L31">
        <v>240</v>
      </c>
      <c r="M31">
        <v>2797</v>
      </c>
      <c r="N31">
        <v>3313</v>
      </c>
      <c r="O31">
        <v>1916</v>
      </c>
    </row>
    <row r="32" spans="6:15" x14ac:dyDescent="0.2">
      <c r="F32" t="s">
        <v>154</v>
      </c>
      <c r="G32">
        <v>18574</v>
      </c>
      <c r="H32">
        <v>1053</v>
      </c>
      <c r="I32">
        <v>876</v>
      </c>
      <c r="J32">
        <v>3642</v>
      </c>
      <c r="K32">
        <v>1509</v>
      </c>
      <c r="L32">
        <v>228</v>
      </c>
      <c r="M32">
        <v>2860</v>
      </c>
      <c r="N32">
        <v>3443</v>
      </c>
      <c r="O32">
        <v>2022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D7E7-DDEA-C74D-8627-33B109E2CDAD}">
  <dimension ref="A1:N68"/>
  <sheetViews>
    <sheetView topLeftCell="A42" workbookViewId="0">
      <selection activeCell="D5" sqref="D5"/>
    </sheetView>
  </sheetViews>
  <sheetFormatPr baseColWidth="10" defaultRowHeight="15" x14ac:dyDescent="0.2"/>
  <cols>
    <col min="1" max="1" width="17.33203125" customWidth="1"/>
    <col min="2" max="2" width="15.33203125" customWidth="1"/>
    <col min="3" max="3" width="15.5" customWidth="1"/>
    <col min="4" max="4" width="13.6640625" customWidth="1"/>
  </cols>
  <sheetData>
    <row r="1" spans="1:14" x14ac:dyDescent="0.2">
      <c r="G1" t="s">
        <v>195</v>
      </c>
      <c r="M1" t="s">
        <v>196</v>
      </c>
    </row>
    <row r="2" spans="1:14" x14ac:dyDescent="0.2">
      <c r="B2" t="s">
        <v>194</v>
      </c>
      <c r="C2" t="s">
        <v>188</v>
      </c>
      <c r="D2" t="s">
        <v>189</v>
      </c>
      <c r="E2" t="s">
        <v>190</v>
      </c>
      <c r="F2" t="s">
        <v>191</v>
      </c>
      <c r="G2" s="151" t="s">
        <v>192</v>
      </c>
      <c r="H2" t="s">
        <v>56</v>
      </c>
      <c r="I2" t="s">
        <v>57</v>
      </c>
      <c r="J2" t="s">
        <v>55</v>
      </c>
      <c r="K2" t="s">
        <v>58</v>
      </c>
      <c r="L2" t="s">
        <v>54</v>
      </c>
      <c r="M2" t="s">
        <v>59</v>
      </c>
      <c r="N2" t="s">
        <v>53</v>
      </c>
    </row>
    <row r="3" spans="1:14" x14ac:dyDescent="0.2">
      <c r="A3" t="s">
        <v>159</v>
      </c>
      <c r="B3">
        <v>7.9</v>
      </c>
      <c r="C3">
        <v>23.4</v>
      </c>
      <c r="D3" s="151">
        <v>10.1</v>
      </c>
      <c r="E3" s="151">
        <v>-3.9</v>
      </c>
      <c r="F3" s="151">
        <v>26.2</v>
      </c>
      <c r="G3" s="151">
        <v>47.2</v>
      </c>
      <c r="H3">
        <v>10081</v>
      </c>
      <c r="I3">
        <v>6014</v>
      </c>
      <c r="J3">
        <v>12043</v>
      </c>
      <c r="K3">
        <v>5202</v>
      </c>
      <c r="L3">
        <v>2412</v>
      </c>
      <c r="M3">
        <v>2760</v>
      </c>
      <c r="N3">
        <v>14772</v>
      </c>
    </row>
    <row r="4" spans="1:14" x14ac:dyDescent="0.2">
      <c r="A4" t="s">
        <v>72</v>
      </c>
      <c r="B4">
        <v>2.23</v>
      </c>
      <c r="C4">
        <v>2.2799999999999998</v>
      </c>
      <c r="D4" s="151">
        <v>40</v>
      </c>
      <c r="E4" s="151">
        <v>3.92</v>
      </c>
      <c r="F4" s="151">
        <v>34.92</v>
      </c>
      <c r="G4" s="151">
        <v>49.32</v>
      </c>
      <c r="H4">
        <v>9623</v>
      </c>
      <c r="I4">
        <v>3176</v>
      </c>
      <c r="J4">
        <v>6556</v>
      </c>
      <c r="K4">
        <v>4742</v>
      </c>
      <c r="L4">
        <v>1859</v>
      </c>
      <c r="M4">
        <v>2689</v>
      </c>
      <c r="N4">
        <v>14611</v>
      </c>
    </row>
    <row r="5" spans="1:14" x14ac:dyDescent="0.2">
      <c r="A5" t="s">
        <v>73</v>
      </c>
      <c r="B5">
        <v>2.4</v>
      </c>
      <c r="C5">
        <v>4.0599999999999996</v>
      </c>
      <c r="D5" s="151">
        <v>44.32</v>
      </c>
      <c r="E5" s="151">
        <v>2.6</v>
      </c>
      <c r="F5" s="151">
        <v>32.9</v>
      </c>
      <c r="G5" s="151">
        <v>56.6</v>
      </c>
      <c r="H5">
        <v>10411</v>
      </c>
      <c r="I5">
        <v>2359</v>
      </c>
      <c r="J5">
        <v>5879</v>
      </c>
      <c r="K5">
        <v>3640</v>
      </c>
      <c r="L5">
        <v>2352</v>
      </c>
      <c r="M5">
        <v>2949</v>
      </c>
      <c r="N5">
        <v>16932</v>
      </c>
    </row>
    <row r="6" spans="1:14" x14ac:dyDescent="0.2">
      <c r="A6" t="s">
        <v>74</v>
      </c>
      <c r="B6">
        <v>5.62</v>
      </c>
      <c r="C6">
        <v>13.4</v>
      </c>
      <c r="D6" s="151">
        <v>60.1</v>
      </c>
      <c r="E6" s="151">
        <v>-2.8</v>
      </c>
      <c r="F6" s="151">
        <v>31.5</v>
      </c>
      <c r="G6" s="151">
        <v>61.1</v>
      </c>
      <c r="H6">
        <v>11583</v>
      </c>
      <c r="I6">
        <v>4536</v>
      </c>
      <c r="J6">
        <v>11934</v>
      </c>
      <c r="K6">
        <v>4644</v>
      </c>
      <c r="L6">
        <v>2084</v>
      </c>
      <c r="M6">
        <v>2197</v>
      </c>
      <c r="N6">
        <v>14624</v>
      </c>
    </row>
    <row r="7" spans="1:14" x14ac:dyDescent="0.2">
      <c r="A7" t="s">
        <v>75</v>
      </c>
      <c r="B7">
        <v>7.08</v>
      </c>
      <c r="C7">
        <v>19.239999999999998</v>
      </c>
      <c r="D7" s="151">
        <v>53.3</v>
      </c>
      <c r="E7" s="151">
        <v>-2.2999999999999998</v>
      </c>
      <c r="F7" s="151">
        <v>23.3</v>
      </c>
      <c r="G7" s="151">
        <v>52.6</v>
      </c>
      <c r="H7">
        <v>12697</v>
      </c>
      <c r="I7">
        <v>5384</v>
      </c>
      <c r="J7">
        <v>11537</v>
      </c>
      <c r="K7">
        <v>4717</v>
      </c>
      <c r="L7">
        <v>2189</v>
      </c>
      <c r="M7">
        <v>2236</v>
      </c>
      <c r="N7">
        <v>15324</v>
      </c>
    </row>
    <row r="8" spans="1:14" x14ac:dyDescent="0.2">
      <c r="A8" t="s">
        <v>76</v>
      </c>
      <c r="B8">
        <v>1.37</v>
      </c>
      <c r="C8">
        <v>18.260000000000002</v>
      </c>
      <c r="D8" s="151">
        <v>60</v>
      </c>
      <c r="E8" s="151">
        <v>4</v>
      </c>
      <c r="F8" s="151">
        <v>39.1</v>
      </c>
      <c r="G8" s="151">
        <v>60.6</v>
      </c>
      <c r="H8">
        <v>13793</v>
      </c>
      <c r="I8">
        <v>4610</v>
      </c>
      <c r="J8">
        <v>8223</v>
      </c>
      <c r="K8">
        <v>5219</v>
      </c>
      <c r="L8">
        <v>1779</v>
      </c>
      <c r="M8">
        <v>1783</v>
      </c>
      <c r="N8">
        <v>14634</v>
      </c>
    </row>
    <row r="9" spans="1:14" x14ac:dyDescent="0.2">
      <c r="A9" t="s">
        <v>157</v>
      </c>
      <c r="B9">
        <v>1.45</v>
      </c>
      <c r="C9">
        <v>23.4</v>
      </c>
      <c r="D9" s="151">
        <v>27.3</v>
      </c>
      <c r="E9" s="151">
        <v>0</v>
      </c>
      <c r="F9" s="151">
        <v>26.4</v>
      </c>
      <c r="G9" s="151">
        <v>45.2</v>
      </c>
      <c r="H9">
        <v>15549</v>
      </c>
      <c r="I9">
        <v>6340</v>
      </c>
      <c r="J9">
        <v>10074</v>
      </c>
      <c r="K9">
        <v>4158</v>
      </c>
      <c r="L9">
        <v>2865</v>
      </c>
      <c r="M9">
        <v>1909</v>
      </c>
      <c r="N9">
        <v>10023</v>
      </c>
    </row>
    <row r="10" spans="1:14" x14ac:dyDescent="0.2">
      <c r="A10" t="s">
        <v>158</v>
      </c>
      <c r="B10">
        <v>1.72</v>
      </c>
      <c r="C10">
        <v>7.12</v>
      </c>
      <c r="D10" s="151">
        <v>46.88</v>
      </c>
      <c r="E10" s="151">
        <v>9.68</v>
      </c>
      <c r="F10" s="151">
        <v>49.48</v>
      </c>
      <c r="G10" s="151">
        <v>65.38</v>
      </c>
      <c r="H10">
        <v>13403</v>
      </c>
      <c r="I10">
        <v>3208</v>
      </c>
      <c r="J10">
        <v>7053</v>
      </c>
      <c r="K10">
        <v>4082</v>
      </c>
      <c r="L10">
        <v>2359</v>
      </c>
      <c r="M10">
        <v>2218</v>
      </c>
      <c r="N10">
        <v>9332</v>
      </c>
    </row>
    <row r="11" spans="1:14" x14ac:dyDescent="0.2">
      <c r="A11" t="s">
        <v>160</v>
      </c>
      <c r="B11">
        <v>2.04</v>
      </c>
      <c r="C11">
        <v>23.2</v>
      </c>
      <c r="D11" s="151">
        <v>53.22</v>
      </c>
      <c r="E11" s="151">
        <v>1.72</v>
      </c>
      <c r="F11" s="151">
        <v>44.32</v>
      </c>
      <c r="G11" s="151">
        <v>62.92</v>
      </c>
      <c r="H11">
        <v>12052</v>
      </c>
      <c r="I11">
        <v>2366</v>
      </c>
      <c r="J11">
        <v>6182</v>
      </c>
      <c r="K11">
        <v>3413</v>
      </c>
      <c r="L11">
        <v>2387</v>
      </c>
      <c r="M11">
        <v>2287</v>
      </c>
      <c r="N11">
        <v>10611</v>
      </c>
    </row>
    <row r="12" spans="1:14" x14ac:dyDescent="0.2">
      <c r="A12" t="s">
        <v>161</v>
      </c>
      <c r="B12">
        <v>3.21</v>
      </c>
      <c r="C12">
        <v>22</v>
      </c>
      <c r="D12" s="151">
        <v>61.91</v>
      </c>
      <c r="E12" s="151">
        <v>7.51</v>
      </c>
      <c r="F12" s="151">
        <v>44.11</v>
      </c>
      <c r="G12" s="151">
        <v>59.61</v>
      </c>
      <c r="H12">
        <v>15576</v>
      </c>
      <c r="I12">
        <v>4994</v>
      </c>
      <c r="J12">
        <v>10315</v>
      </c>
      <c r="K12">
        <v>4194</v>
      </c>
      <c r="L12">
        <v>3085</v>
      </c>
      <c r="M12">
        <v>2247</v>
      </c>
      <c r="N12">
        <v>9534</v>
      </c>
    </row>
    <row r="13" spans="1:14" x14ac:dyDescent="0.2">
      <c r="A13" t="s">
        <v>162</v>
      </c>
      <c r="B13">
        <v>2.9</v>
      </c>
      <c r="C13">
        <v>15.18</v>
      </c>
      <c r="D13" s="151">
        <v>36.6</v>
      </c>
      <c r="E13" s="151">
        <v>6.3</v>
      </c>
      <c r="F13" s="151">
        <v>50.4</v>
      </c>
      <c r="G13" s="151">
        <v>65.3</v>
      </c>
      <c r="H13">
        <v>15562</v>
      </c>
      <c r="I13">
        <v>5753</v>
      </c>
      <c r="J13">
        <v>10641</v>
      </c>
      <c r="K13">
        <v>4468</v>
      </c>
      <c r="L13">
        <v>3105</v>
      </c>
      <c r="M13">
        <v>2486</v>
      </c>
      <c r="N13">
        <v>10631</v>
      </c>
    </row>
    <row r="14" spans="1:14" x14ac:dyDescent="0.2">
      <c r="A14" t="s">
        <v>163</v>
      </c>
      <c r="B14">
        <v>1.42</v>
      </c>
      <c r="C14">
        <v>15.18</v>
      </c>
      <c r="D14" s="151">
        <v>47.19</v>
      </c>
      <c r="E14" s="151">
        <v>6.19</v>
      </c>
      <c r="F14" s="151">
        <v>51.89</v>
      </c>
      <c r="G14" s="151">
        <v>53.59</v>
      </c>
      <c r="H14">
        <v>16169</v>
      </c>
      <c r="I14">
        <v>5534</v>
      </c>
      <c r="J14">
        <v>9377</v>
      </c>
      <c r="K14">
        <v>6147</v>
      </c>
      <c r="L14">
        <v>3283</v>
      </c>
      <c r="M14">
        <v>3152</v>
      </c>
      <c r="N14">
        <v>12247</v>
      </c>
    </row>
    <row r="15" spans="1:14" x14ac:dyDescent="0.2">
      <c r="A15" t="s">
        <v>66</v>
      </c>
      <c r="B15">
        <v>4.9000000000000004</v>
      </c>
      <c r="C15">
        <v>7.96</v>
      </c>
      <c r="D15" s="151">
        <v>57.3</v>
      </c>
      <c r="E15" s="151">
        <v>-4.47</v>
      </c>
      <c r="F15" s="151">
        <v>36.799999999999997</v>
      </c>
      <c r="G15" s="151">
        <v>65.5</v>
      </c>
      <c r="H15">
        <v>17138</v>
      </c>
      <c r="I15">
        <v>9942</v>
      </c>
      <c r="J15">
        <v>16718</v>
      </c>
      <c r="K15">
        <v>2150</v>
      </c>
      <c r="L15">
        <v>1287</v>
      </c>
      <c r="M15">
        <v>1339</v>
      </c>
      <c r="N15">
        <v>5396</v>
      </c>
    </row>
    <row r="16" spans="1:14" x14ac:dyDescent="0.2">
      <c r="A16" t="s">
        <v>67</v>
      </c>
      <c r="B16">
        <v>0</v>
      </c>
      <c r="C16">
        <v>0.82</v>
      </c>
      <c r="D16" s="151">
        <v>29.54</v>
      </c>
      <c r="E16" s="151">
        <v>3.23</v>
      </c>
      <c r="F16" s="151">
        <v>24.84</v>
      </c>
      <c r="G16" s="151">
        <v>52.34</v>
      </c>
      <c r="H16">
        <v>12406</v>
      </c>
      <c r="I16">
        <v>4645</v>
      </c>
      <c r="J16">
        <v>11427</v>
      </c>
      <c r="K16">
        <v>2461</v>
      </c>
      <c r="L16">
        <v>1004</v>
      </c>
      <c r="M16">
        <v>1389</v>
      </c>
      <c r="N16">
        <v>3583</v>
      </c>
    </row>
    <row r="17" spans="1:14" x14ac:dyDescent="0.2">
      <c r="A17" t="s">
        <v>68</v>
      </c>
      <c r="B17">
        <v>0</v>
      </c>
      <c r="C17">
        <v>0.46</v>
      </c>
      <c r="D17" s="151">
        <v>32.4</v>
      </c>
      <c r="E17" s="151">
        <v>-3.03</v>
      </c>
      <c r="F17" s="151">
        <v>33</v>
      </c>
      <c r="G17" s="151">
        <v>34.200000000000003</v>
      </c>
      <c r="H17">
        <v>10295</v>
      </c>
      <c r="I17">
        <v>3772</v>
      </c>
      <c r="J17">
        <v>8281</v>
      </c>
      <c r="K17">
        <v>2521</v>
      </c>
      <c r="L17">
        <v>969</v>
      </c>
      <c r="M17">
        <v>1623</v>
      </c>
      <c r="N17">
        <v>3781</v>
      </c>
    </row>
    <row r="18" spans="1:14" x14ac:dyDescent="0.2">
      <c r="A18" t="s">
        <v>69</v>
      </c>
      <c r="B18">
        <v>8.3800000000000008</v>
      </c>
      <c r="C18">
        <v>10.42</v>
      </c>
      <c r="D18" s="151">
        <v>53.55</v>
      </c>
      <c r="E18" s="151">
        <v>-2.08</v>
      </c>
      <c r="F18" s="151">
        <v>33.450000000000003</v>
      </c>
      <c r="G18" s="151">
        <v>61.15</v>
      </c>
      <c r="H18">
        <v>17650</v>
      </c>
      <c r="I18">
        <v>5918</v>
      </c>
      <c r="J18">
        <v>16892</v>
      </c>
      <c r="K18">
        <v>2304</v>
      </c>
      <c r="L18">
        <v>1206</v>
      </c>
      <c r="M18">
        <v>1392</v>
      </c>
      <c r="N18">
        <v>5550</v>
      </c>
    </row>
    <row r="19" spans="1:14" x14ac:dyDescent="0.2">
      <c r="A19" t="s">
        <v>70</v>
      </c>
      <c r="B19">
        <v>7.38</v>
      </c>
      <c r="C19">
        <v>1.04</v>
      </c>
      <c r="D19" s="151">
        <v>53.2</v>
      </c>
      <c r="E19" s="151">
        <v>-0.65999999999999903</v>
      </c>
      <c r="F19" s="151">
        <v>35.700000000000003</v>
      </c>
      <c r="G19" s="151">
        <v>64.5</v>
      </c>
      <c r="H19">
        <v>18266</v>
      </c>
      <c r="I19">
        <v>8537</v>
      </c>
      <c r="J19">
        <v>17015</v>
      </c>
      <c r="K19">
        <v>2189</v>
      </c>
      <c r="L19">
        <v>1274</v>
      </c>
      <c r="M19">
        <v>1430</v>
      </c>
      <c r="N19">
        <v>5486</v>
      </c>
    </row>
    <row r="20" spans="1:14" x14ac:dyDescent="0.2">
      <c r="A20" t="s">
        <v>71</v>
      </c>
      <c r="B20">
        <v>7.5</v>
      </c>
      <c r="C20">
        <v>16.38</v>
      </c>
      <c r="D20" s="151">
        <v>52.56</v>
      </c>
      <c r="E20" s="151">
        <v>-1.43</v>
      </c>
      <c r="F20" s="151">
        <v>23.46</v>
      </c>
      <c r="G20" s="151">
        <v>55.66</v>
      </c>
      <c r="H20">
        <v>18227</v>
      </c>
      <c r="I20">
        <v>6124</v>
      </c>
      <c r="J20">
        <v>10754</v>
      </c>
      <c r="K20">
        <v>2458</v>
      </c>
      <c r="L20">
        <v>1028</v>
      </c>
      <c r="M20">
        <v>1398</v>
      </c>
      <c r="N20">
        <v>6108</v>
      </c>
    </row>
    <row r="21" spans="1:14" x14ac:dyDescent="0.2">
      <c r="A21" t="s">
        <v>65</v>
      </c>
      <c r="B21">
        <v>3.64</v>
      </c>
      <c r="C21">
        <v>7.7</v>
      </c>
      <c r="D21" s="151">
        <v>73.06</v>
      </c>
      <c r="E21" s="151">
        <v>4.96</v>
      </c>
      <c r="F21" s="151">
        <v>41.16</v>
      </c>
      <c r="G21" s="151">
        <v>71.66</v>
      </c>
      <c r="H21">
        <v>21100</v>
      </c>
      <c r="I21">
        <v>9628</v>
      </c>
      <c r="J21">
        <v>13999</v>
      </c>
      <c r="K21">
        <v>2615</v>
      </c>
      <c r="L21">
        <v>1556</v>
      </c>
      <c r="M21">
        <v>1563</v>
      </c>
      <c r="N21">
        <v>4919</v>
      </c>
    </row>
    <row r="22" spans="1:14" x14ac:dyDescent="0.2">
      <c r="A22" t="s">
        <v>64</v>
      </c>
      <c r="B22">
        <v>1.56</v>
      </c>
      <c r="C22">
        <v>2.2200000000000002</v>
      </c>
      <c r="D22" s="151">
        <v>24.59</v>
      </c>
      <c r="E22" s="151">
        <v>-1.06</v>
      </c>
      <c r="F22" s="151">
        <v>6.89</v>
      </c>
      <c r="G22" s="151">
        <v>13.49</v>
      </c>
      <c r="H22">
        <v>16279</v>
      </c>
      <c r="I22">
        <v>2777</v>
      </c>
      <c r="J22">
        <v>4764</v>
      </c>
      <c r="K22">
        <v>2509</v>
      </c>
      <c r="L22">
        <v>1393</v>
      </c>
      <c r="M22">
        <v>1886</v>
      </c>
      <c r="N22">
        <v>4103</v>
      </c>
    </row>
    <row r="23" spans="1:14" x14ac:dyDescent="0.2">
      <c r="A23" t="s">
        <v>60</v>
      </c>
      <c r="B23">
        <v>13.9</v>
      </c>
      <c r="C23">
        <v>10.38</v>
      </c>
      <c r="D23" s="151">
        <v>29.67</v>
      </c>
      <c r="E23" s="151">
        <v>2.2999999999999989</v>
      </c>
      <c r="F23" s="151">
        <v>29.069999999999997</v>
      </c>
      <c r="G23" s="151">
        <v>40.97</v>
      </c>
      <c r="H23">
        <v>17858</v>
      </c>
      <c r="I23">
        <v>1816</v>
      </c>
      <c r="J23">
        <v>4410</v>
      </c>
      <c r="K23">
        <v>1886</v>
      </c>
      <c r="L23">
        <v>1718</v>
      </c>
      <c r="M23">
        <v>1893</v>
      </c>
      <c r="N23">
        <v>6263</v>
      </c>
    </row>
    <row r="24" spans="1:14" x14ac:dyDescent="0.2">
      <c r="A24" t="s">
        <v>61</v>
      </c>
      <c r="B24">
        <v>3.34</v>
      </c>
      <c r="C24">
        <v>7.98</v>
      </c>
      <c r="D24" s="151">
        <v>65.209999999999994</v>
      </c>
      <c r="E24" s="151">
        <v>6.16</v>
      </c>
      <c r="F24" s="151">
        <v>37.81</v>
      </c>
      <c r="G24" s="151">
        <v>67.31</v>
      </c>
      <c r="H24">
        <v>22145</v>
      </c>
      <c r="I24">
        <v>6744</v>
      </c>
      <c r="J24">
        <v>13974</v>
      </c>
      <c r="K24">
        <v>2585</v>
      </c>
      <c r="L24">
        <v>1560</v>
      </c>
      <c r="M24">
        <v>1609</v>
      </c>
      <c r="N24">
        <v>5164</v>
      </c>
    </row>
    <row r="25" spans="1:14" x14ac:dyDescent="0.2">
      <c r="A25" t="s">
        <v>62</v>
      </c>
      <c r="B25">
        <v>3.02</v>
      </c>
      <c r="C25">
        <v>9.68</v>
      </c>
      <c r="D25" s="151">
        <v>63.81</v>
      </c>
      <c r="E25" s="151">
        <v>4.22</v>
      </c>
      <c r="F25" s="151">
        <v>36.31</v>
      </c>
      <c r="G25" s="151">
        <v>67.709999999999994</v>
      </c>
      <c r="H25">
        <v>21840</v>
      </c>
      <c r="I25">
        <v>9321</v>
      </c>
      <c r="J25">
        <v>13214</v>
      </c>
      <c r="K25">
        <v>2698</v>
      </c>
      <c r="L25">
        <v>1516</v>
      </c>
      <c r="M25">
        <v>1478</v>
      </c>
      <c r="N25">
        <v>5022</v>
      </c>
    </row>
    <row r="26" spans="1:14" x14ac:dyDescent="0.2">
      <c r="A26" t="s">
        <v>63</v>
      </c>
      <c r="B26">
        <v>3.94</v>
      </c>
      <c r="C26">
        <v>5.5</v>
      </c>
      <c r="D26" s="151">
        <v>66.72</v>
      </c>
      <c r="E26" s="151">
        <v>3.37</v>
      </c>
      <c r="F26" s="151">
        <v>41.52</v>
      </c>
      <c r="G26" s="151">
        <v>65.42</v>
      </c>
      <c r="H26">
        <v>16749</v>
      </c>
      <c r="I26">
        <v>7419</v>
      </c>
      <c r="J26">
        <v>11377</v>
      </c>
      <c r="K26">
        <v>2993</v>
      </c>
      <c r="L26">
        <v>1486</v>
      </c>
      <c r="M26">
        <v>1611</v>
      </c>
      <c r="N26">
        <v>5525</v>
      </c>
    </row>
    <row r="27" spans="1:14" x14ac:dyDescent="0.2">
      <c r="A27" t="s">
        <v>164</v>
      </c>
      <c r="B27">
        <v>1.21</v>
      </c>
      <c r="C27">
        <v>5.8</v>
      </c>
      <c r="D27" s="151">
        <v>78.8</v>
      </c>
      <c r="E27" s="151">
        <v>1.91</v>
      </c>
      <c r="F27" s="151">
        <v>27.1</v>
      </c>
      <c r="G27" s="151">
        <v>71.599999999999994</v>
      </c>
      <c r="H27">
        <v>13707</v>
      </c>
      <c r="I27">
        <v>5371</v>
      </c>
      <c r="J27">
        <v>4962</v>
      </c>
      <c r="K27">
        <v>4314</v>
      </c>
      <c r="L27">
        <v>2033</v>
      </c>
      <c r="M27">
        <v>1489</v>
      </c>
      <c r="N27">
        <v>16130</v>
      </c>
    </row>
    <row r="28" spans="1:14" x14ac:dyDescent="0.2">
      <c r="A28" t="s">
        <v>165</v>
      </c>
      <c r="B28">
        <v>9.57</v>
      </c>
      <c r="C28">
        <v>9</v>
      </c>
      <c r="D28" s="151">
        <v>49.42</v>
      </c>
      <c r="E28" s="151">
        <v>0.6</v>
      </c>
      <c r="F28" s="151">
        <v>10.42</v>
      </c>
      <c r="G28" s="151">
        <v>32.619999999999997</v>
      </c>
      <c r="H28">
        <v>12269</v>
      </c>
      <c r="I28">
        <v>2816</v>
      </c>
      <c r="J28">
        <v>3580</v>
      </c>
      <c r="K28">
        <v>2484</v>
      </c>
      <c r="L28">
        <v>1719</v>
      </c>
      <c r="M28">
        <v>1750</v>
      </c>
      <c r="N28">
        <v>11312</v>
      </c>
    </row>
    <row r="29" spans="1:14" x14ac:dyDescent="0.2">
      <c r="A29" t="s">
        <v>166</v>
      </c>
      <c r="B29">
        <v>36.78</v>
      </c>
      <c r="C29">
        <v>69.84</v>
      </c>
      <c r="D29" s="151">
        <v>68.58</v>
      </c>
      <c r="E29" s="151">
        <v>-0.14000000000000001</v>
      </c>
      <c r="F29" s="151">
        <v>13.68</v>
      </c>
      <c r="G29" s="151">
        <v>49.38</v>
      </c>
      <c r="H29">
        <v>10463</v>
      </c>
      <c r="I29">
        <v>2311</v>
      </c>
      <c r="J29">
        <v>4648</v>
      </c>
      <c r="K29">
        <v>2658</v>
      </c>
      <c r="L29">
        <v>1834</v>
      </c>
      <c r="M29">
        <v>1663</v>
      </c>
      <c r="N29">
        <v>13713</v>
      </c>
    </row>
    <row r="30" spans="1:14" x14ac:dyDescent="0.2">
      <c r="A30" t="s">
        <v>167</v>
      </c>
      <c r="B30">
        <v>4.54</v>
      </c>
      <c r="C30">
        <v>5.76</v>
      </c>
      <c r="D30" s="151">
        <v>78.69</v>
      </c>
      <c r="E30" s="151">
        <v>3.14</v>
      </c>
      <c r="F30" s="151">
        <v>22.29</v>
      </c>
      <c r="G30" s="151">
        <v>76.790000000000006</v>
      </c>
      <c r="H30">
        <v>16161</v>
      </c>
      <c r="I30">
        <v>3866</v>
      </c>
      <c r="J30">
        <v>8571</v>
      </c>
      <c r="K30">
        <v>4197</v>
      </c>
      <c r="L30">
        <v>1894</v>
      </c>
      <c r="M30">
        <v>1537</v>
      </c>
      <c r="N30">
        <v>17051</v>
      </c>
    </row>
    <row r="31" spans="1:14" x14ac:dyDescent="0.2">
      <c r="A31" t="s">
        <v>169</v>
      </c>
      <c r="B31">
        <v>2.81</v>
      </c>
      <c r="C31">
        <v>8.18</v>
      </c>
      <c r="D31" s="151">
        <v>71.61</v>
      </c>
      <c r="E31" s="151">
        <v>2.92</v>
      </c>
      <c r="F31" s="151">
        <v>27.21</v>
      </c>
      <c r="G31" s="151">
        <v>71.91</v>
      </c>
      <c r="H31">
        <v>15063</v>
      </c>
      <c r="I31">
        <v>4814</v>
      </c>
      <c r="J31">
        <v>7570</v>
      </c>
      <c r="K31">
        <v>4539</v>
      </c>
      <c r="L31">
        <v>1857</v>
      </c>
      <c r="M31">
        <v>1486</v>
      </c>
      <c r="N31">
        <v>13438</v>
      </c>
    </row>
    <row r="32" spans="1:14" x14ac:dyDescent="0.2">
      <c r="A32" t="s">
        <v>168</v>
      </c>
      <c r="B32">
        <v>2.9</v>
      </c>
      <c r="C32">
        <v>20.64</v>
      </c>
      <c r="D32" s="151">
        <v>83.96</v>
      </c>
      <c r="E32" s="151">
        <v>0.75</v>
      </c>
      <c r="F32" s="151">
        <v>23.66</v>
      </c>
      <c r="G32" s="151">
        <v>65.260000000000005</v>
      </c>
      <c r="H32">
        <v>15268</v>
      </c>
      <c r="I32">
        <v>3808</v>
      </c>
      <c r="J32">
        <v>5311</v>
      </c>
      <c r="K32">
        <v>5924</v>
      </c>
      <c r="L32">
        <v>1631</v>
      </c>
      <c r="M32">
        <v>1440</v>
      </c>
      <c r="N32">
        <v>14834</v>
      </c>
    </row>
    <row r="33" spans="1:14" x14ac:dyDescent="0.2">
      <c r="A33" t="s">
        <v>170</v>
      </c>
      <c r="B33">
        <v>1.95</v>
      </c>
      <c r="C33">
        <v>6.34</v>
      </c>
      <c r="D33" s="151">
        <v>78.45</v>
      </c>
      <c r="E33" s="151">
        <v>9.65</v>
      </c>
      <c r="F33">
        <v>10</v>
      </c>
      <c r="G33" s="151">
        <v>74.150000000000006</v>
      </c>
      <c r="H33">
        <v>15148</v>
      </c>
      <c r="I33">
        <v>5911</v>
      </c>
      <c r="J33">
        <v>6550</v>
      </c>
      <c r="K33">
        <v>5850</v>
      </c>
      <c r="L33">
        <v>1824</v>
      </c>
      <c r="M33">
        <v>1539</v>
      </c>
      <c r="N33">
        <v>14041</v>
      </c>
    </row>
    <row r="34" spans="1:14" x14ac:dyDescent="0.2">
      <c r="A34" t="s">
        <v>171</v>
      </c>
      <c r="B34">
        <v>14.04</v>
      </c>
      <c r="C34">
        <v>11.76</v>
      </c>
      <c r="D34" s="151">
        <v>63.741999999999997</v>
      </c>
      <c r="E34" s="151">
        <v>0.65200000000000002</v>
      </c>
      <c r="F34">
        <v>1</v>
      </c>
      <c r="G34" s="151">
        <v>37.14</v>
      </c>
      <c r="H34">
        <v>18144</v>
      </c>
      <c r="I34">
        <v>1788</v>
      </c>
      <c r="J34">
        <v>3722</v>
      </c>
      <c r="K34">
        <v>2710</v>
      </c>
      <c r="L34">
        <v>2003</v>
      </c>
      <c r="M34">
        <v>1866</v>
      </c>
      <c r="N34">
        <v>12171</v>
      </c>
    </row>
    <row r="35" spans="1:14" x14ac:dyDescent="0.2">
      <c r="A35" t="s">
        <v>173</v>
      </c>
      <c r="B35">
        <v>24.3</v>
      </c>
      <c r="C35">
        <v>22.71</v>
      </c>
      <c r="D35" s="151">
        <v>88.95</v>
      </c>
      <c r="E35" s="151">
        <v>7.65</v>
      </c>
      <c r="F35">
        <v>8</v>
      </c>
      <c r="G35" s="151">
        <v>75.45</v>
      </c>
      <c r="H35">
        <v>15614</v>
      </c>
      <c r="I35">
        <v>1838</v>
      </c>
      <c r="J35">
        <v>4348</v>
      </c>
      <c r="K35">
        <v>2629</v>
      </c>
      <c r="L35">
        <v>1990</v>
      </c>
      <c r="M35">
        <v>1753</v>
      </c>
      <c r="N35">
        <v>13241</v>
      </c>
    </row>
    <row r="36" spans="1:14" x14ac:dyDescent="0.2">
      <c r="A36" t="s">
        <v>172</v>
      </c>
      <c r="B36">
        <v>2.08</v>
      </c>
      <c r="C36">
        <v>4.0999999999999996</v>
      </c>
      <c r="D36" s="151">
        <v>90.98</v>
      </c>
      <c r="E36" s="151">
        <v>11.18</v>
      </c>
      <c r="F36">
        <v>11</v>
      </c>
      <c r="G36" s="151">
        <v>82.28</v>
      </c>
      <c r="H36">
        <v>16397</v>
      </c>
      <c r="I36">
        <v>3751</v>
      </c>
      <c r="J36">
        <v>6811</v>
      </c>
      <c r="K36">
        <v>4934</v>
      </c>
      <c r="L36">
        <v>1728</v>
      </c>
      <c r="M36">
        <v>1482</v>
      </c>
      <c r="N36">
        <v>13275</v>
      </c>
    </row>
    <row r="37" spans="1:14" x14ac:dyDescent="0.2">
      <c r="A37" t="s">
        <v>174</v>
      </c>
      <c r="B37">
        <v>2.2000000000000002</v>
      </c>
      <c r="C37">
        <v>6.18</v>
      </c>
      <c r="D37" s="151">
        <v>73.790000000000006</v>
      </c>
      <c r="E37" s="151">
        <v>14.19</v>
      </c>
      <c r="F37">
        <v>14</v>
      </c>
      <c r="G37" s="151">
        <v>72.489999999999995</v>
      </c>
      <c r="H37">
        <v>16708</v>
      </c>
      <c r="I37">
        <v>5227</v>
      </c>
      <c r="J37">
        <v>7274</v>
      </c>
      <c r="K37">
        <v>6185</v>
      </c>
      <c r="L37">
        <v>1773</v>
      </c>
      <c r="M37">
        <v>1520</v>
      </c>
      <c r="N37">
        <v>14007</v>
      </c>
    </row>
    <row r="38" spans="1:14" x14ac:dyDescent="0.2">
      <c r="A38" t="s">
        <v>175</v>
      </c>
      <c r="B38">
        <v>1.84</v>
      </c>
      <c r="C38">
        <v>5.3</v>
      </c>
      <c r="D38" s="151">
        <v>55.05</v>
      </c>
      <c r="E38" s="151">
        <v>9.65</v>
      </c>
      <c r="F38">
        <v>10</v>
      </c>
      <c r="G38" s="151">
        <v>74.55</v>
      </c>
      <c r="H38">
        <v>14602</v>
      </c>
      <c r="I38">
        <v>4604</v>
      </c>
      <c r="J38">
        <v>6027</v>
      </c>
      <c r="K38">
        <v>6624</v>
      </c>
      <c r="L38">
        <v>1708</v>
      </c>
      <c r="M38">
        <v>1520</v>
      </c>
      <c r="N38">
        <v>15075</v>
      </c>
    </row>
    <row r="39" spans="1:14" x14ac:dyDescent="0.2">
      <c r="A39" t="s">
        <v>176</v>
      </c>
      <c r="B39">
        <v>4.72</v>
      </c>
      <c r="C39">
        <v>26.07</v>
      </c>
      <c r="D39" s="151">
        <v>43.1</v>
      </c>
      <c r="E39" s="151">
        <v>-0.219999999999999</v>
      </c>
      <c r="F39" s="151">
        <v>13.3</v>
      </c>
      <c r="G39" s="151">
        <v>40.9</v>
      </c>
      <c r="H39">
        <v>23564</v>
      </c>
      <c r="I39">
        <v>4539</v>
      </c>
      <c r="J39">
        <v>11955</v>
      </c>
      <c r="K39">
        <v>5375</v>
      </c>
      <c r="L39">
        <v>2347</v>
      </c>
      <c r="M39">
        <v>1649</v>
      </c>
      <c r="N39">
        <v>13293</v>
      </c>
    </row>
    <row r="40" spans="1:14" x14ac:dyDescent="0.2">
      <c r="A40" t="s">
        <v>177</v>
      </c>
      <c r="B40">
        <v>4.8</v>
      </c>
      <c r="C40">
        <v>21.9</v>
      </c>
      <c r="D40" s="151">
        <v>18</v>
      </c>
      <c r="E40" s="151">
        <v>0.35</v>
      </c>
      <c r="F40" s="151">
        <v>3.37</v>
      </c>
      <c r="G40" s="151">
        <v>13.2</v>
      </c>
      <c r="H40">
        <v>28208</v>
      </c>
      <c r="I40">
        <v>2192</v>
      </c>
      <c r="J40">
        <v>3948</v>
      </c>
      <c r="K40">
        <v>3746</v>
      </c>
      <c r="L40">
        <v>2119</v>
      </c>
      <c r="M40">
        <v>2224</v>
      </c>
      <c r="N40">
        <v>13916</v>
      </c>
    </row>
    <row r="41" spans="1:14" x14ac:dyDescent="0.2">
      <c r="A41" t="s">
        <v>178</v>
      </c>
      <c r="B41">
        <v>11.9</v>
      </c>
      <c r="C41">
        <v>18.3</v>
      </c>
      <c r="D41" s="151">
        <v>18.59</v>
      </c>
      <c r="E41" s="151">
        <v>0.73</v>
      </c>
      <c r="F41" s="151">
        <v>6.19</v>
      </c>
      <c r="G41" s="151">
        <v>21.49</v>
      </c>
      <c r="H41">
        <v>25477</v>
      </c>
      <c r="I41">
        <v>1568</v>
      </c>
      <c r="J41">
        <v>4395</v>
      </c>
      <c r="K41">
        <v>4066</v>
      </c>
      <c r="L41">
        <v>2055</v>
      </c>
      <c r="M41">
        <v>2132</v>
      </c>
      <c r="N41">
        <v>14225</v>
      </c>
    </row>
    <row r="42" spans="1:14" x14ac:dyDescent="0.2">
      <c r="A42" t="s">
        <v>179</v>
      </c>
      <c r="B42">
        <v>9.8000000000000007</v>
      </c>
      <c r="C42">
        <v>31.8</v>
      </c>
      <c r="D42" s="151">
        <v>16.04</v>
      </c>
      <c r="E42" s="151">
        <v>0.25</v>
      </c>
      <c r="F42" s="151">
        <v>9.0399999999999991</v>
      </c>
      <c r="G42" s="151">
        <v>24.54</v>
      </c>
      <c r="H42">
        <v>24762</v>
      </c>
      <c r="I42">
        <v>3195</v>
      </c>
      <c r="J42">
        <v>11437</v>
      </c>
      <c r="K42">
        <v>5088</v>
      </c>
      <c r="L42">
        <v>2253</v>
      </c>
      <c r="M42">
        <v>1796</v>
      </c>
      <c r="N42">
        <v>13241</v>
      </c>
    </row>
    <row r="43" spans="1:14" x14ac:dyDescent="0.2">
      <c r="A43" t="s">
        <v>180</v>
      </c>
      <c r="B43">
        <v>10.6</v>
      </c>
      <c r="C43">
        <v>15.6</v>
      </c>
      <c r="D43" s="151">
        <v>19.95</v>
      </c>
      <c r="E43" s="151">
        <v>-0.13</v>
      </c>
      <c r="F43" s="151">
        <v>9.25</v>
      </c>
      <c r="G43" s="151">
        <v>25.15</v>
      </c>
      <c r="H43">
        <v>23397</v>
      </c>
      <c r="I43">
        <v>4220</v>
      </c>
      <c r="J43">
        <v>13736</v>
      </c>
      <c r="K43">
        <v>5949</v>
      </c>
      <c r="L43">
        <v>2658</v>
      </c>
      <c r="M43">
        <v>2122</v>
      </c>
      <c r="N43">
        <v>14923</v>
      </c>
    </row>
    <row r="44" spans="1:14" x14ac:dyDescent="0.2">
      <c r="A44" t="s">
        <v>181</v>
      </c>
      <c r="B44">
        <v>13.8</v>
      </c>
      <c r="C44">
        <v>34.32</v>
      </c>
      <c r="D44" s="151">
        <v>17.73</v>
      </c>
      <c r="E44" s="151">
        <v>2.42</v>
      </c>
      <c r="F44" s="151">
        <v>13.43</v>
      </c>
      <c r="G44" s="151">
        <v>24.13</v>
      </c>
      <c r="H44">
        <v>25930</v>
      </c>
      <c r="I44">
        <v>3681</v>
      </c>
      <c r="J44">
        <v>11032</v>
      </c>
      <c r="K44">
        <v>7432</v>
      </c>
      <c r="L44">
        <v>2475</v>
      </c>
      <c r="M44">
        <v>2074</v>
      </c>
      <c r="N44">
        <v>19359</v>
      </c>
    </row>
    <row r="45" spans="1:14" x14ac:dyDescent="0.2">
      <c r="A45" t="s">
        <v>182</v>
      </c>
      <c r="B45">
        <v>5.62</v>
      </c>
      <c r="C45">
        <v>13.74</v>
      </c>
      <c r="D45" s="151">
        <v>29.34</v>
      </c>
      <c r="E45" s="151">
        <v>-3.21</v>
      </c>
      <c r="F45" s="151">
        <v>19.64</v>
      </c>
      <c r="G45" s="151">
        <v>32.64</v>
      </c>
      <c r="H45">
        <v>27527</v>
      </c>
      <c r="I45">
        <v>5914</v>
      </c>
      <c r="J45">
        <v>12222</v>
      </c>
      <c r="K45">
        <v>7177</v>
      </c>
      <c r="L45">
        <v>2545</v>
      </c>
      <c r="M45">
        <v>2286</v>
      </c>
      <c r="N45">
        <v>16452</v>
      </c>
    </row>
    <row r="46" spans="1:14" x14ac:dyDescent="0.2">
      <c r="A46" t="s">
        <v>183</v>
      </c>
      <c r="B46">
        <v>11.52</v>
      </c>
      <c r="C46">
        <v>33.6</v>
      </c>
      <c r="D46" s="151">
        <v>38.6</v>
      </c>
      <c r="E46" s="151">
        <v>-0.4</v>
      </c>
      <c r="F46" s="151">
        <v>12.1</v>
      </c>
      <c r="G46" s="151">
        <v>29.3</v>
      </c>
      <c r="H46">
        <v>29986</v>
      </c>
      <c r="I46">
        <v>2146</v>
      </c>
      <c r="J46">
        <v>4617</v>
      </c>
      <c r="K46">
        <v>4372</v>
      </c>
      <c r="L46">
        <v>2398</v>
      </c>
      <c r="M46">
        <v>2550</v>
      </c>
      <c r="N46">
        <v>15622</v>
      </c>
    </row>
    <row r="47" spans="1:14" x14ac:dyDescent="0.2">
      <c r="A47" t="s">
        <v>184</v>
      </c>
      <c r="B47">
        <v>21.87</v>
      </c>
      <c r="C47">
        <v>21.99</v>
      </c>
      <c r="D47" s="151">
        <v>31.9</v>
      </c>
      <c r="E47" s="151">
        <v>0.31</v>
      </c>
      <c r="F47" s="151">
        <v>9.4</v>
      </c>
      <c r="G47" s="151">
        <v>32.1</v>
      </c>
      <c r="H47">
        <v>21637</v>
      </c>
      <c r="I47">
        <v>2019</v>
      </c>
      <c r="J47">
        <v>5360</v>
      </c>
      <c r="K47">
        <v>4344</v>
      </c>
      <c r="L47">
        <v>2410</v>
      </c>
      <c r="M47">
        <v>2445</v>
      </c>
      <c r="N47">
        <v>16062</v>
      </c>
    </row>
    <row r="48" spans="1:14" x14ac:dyDescent="0.2">
      <c r="A48" t="s">
        <v>185</v>
      </c>
      <c r="B48">
        <v>10.96</v>
      </c>
      <c r="C48">
        <v>4.8</v>
      </c>
      <c r="D48" s="151">
        <v>38.590000000000003</v>
      </c>
      <c r="E48" s="151">
        <v>0.12</v>
      </c>
      <c r="F48" s="151">
        <v>14.39</v>
      </c>
      <c r="G48" s="151">
        <v>40.39</v>
      </c>
      <c r="H48">
        <v>24884</v>
      </c>
      <c r="I48">
        <v>3945</v>
      </c>
      <c r="J48">
        <v>10599</v>
      </c>
      <c r="K48">
        <v>5151</v>
      </c>
      <c r="L48">
        <v>2369</v>
      </c>
      <c r="M48">
        <v>2247</v>
      </c>
      <c r="N48">
        <v>15427</v>
      </c>
    </row>
    <row r="49" spans="1:14" x14ac:dyDescent="0.2">
      <c r="A49" t="s">
        <v>186</v>
      </c>
      <c r="B49">
        <v>11.38</v>
      </c>
      <c r="C49">
        <v>8.1300000000000008</v>
      </c>
      <c r="D49" s="151">
        <v>51.63</v>
      </c>
      <c r="E49" s="151">
        <v>0.69</v>
      </c>
      <c r="F49" s="151">
        <v>24.43</v>
      </c>
      <c r="G49" s="151">
        <v>53.63</v>
      </c>
      <c r="H49">
        <v>27195</v>
      </c>
      <c r="I49">
        <v>5471</v>
      </c>
      <c r="J49">
        <v>12018</v>
      </c>
      <c r="K49">
        <v>6464</v>
      </c>
      <c r="L49">
        <v>2594</v>
      </c>
      <c r="M49">
        <v>2455</v>
      </c>
      <c r="N49">
        <v>17276</v>
      </c>
    </row>
    <row r="50" spans="1:14" x14ac:dyDescent="0.2">
      <c r="A50" t="s">
        <v>187</v>
      </c>
      <c r="B50">
        <v>10.199999999999999</v>
      </c>
      <c r="C50">
        <v>7.17</v>
      </c>
      <c r="D50" s="151">
        <v>32.979999999999997</v>
      </c>
      <c r="E50" s="151">
        <v>0.5</v>
      </c>
      <c r="F50" s="151">
        <v>16.68</v>
      </c>
      <c r="G50" s="151">
        <v>37.78</v>
      </c>
      <c r="H50">
        <v>24835</v>
      </c>
      <c r="I50">
        <v>4576</v>
      </c>
      <c r="J50">
        <v>10364</v>
      </c>
      <c r="K50">
        <v>7915</v>
      </c>
      <c r="L50">
        <v>2474</v>
      </c>
      <c r="M50">
        <v>2412</v>
      </c>
      <c r="N50">
        <v>18107</v>
      </c>
    </row>
    <row r="51" spans="1:14" x14ac:dyDescent="0.2">
      <c r="A51" t="s">
        <v>139</v>
      </c>
      <c r="B51">
        <v>8.7200000000000006</v>
      </c>
      <c r="C51">
        <v>15</v>
      </c>
      <c r="D51" s="151">
        <v>31.49</v>
      </c>
      <c r="E51" s="151">
        <v>4.82</v>
      </c>
      <c r="F51" s="151">
        <v>15.49</v>
      </c>
      <c r="G51" t="s">
        <v>193</v>
      </c>
      <c r="H51">
        <v>11183</v>
      </c>
      <c r="I51">
        <v>401</v>
      </c>
      <c r="J51">
        <v>5254</v>
      </c>
      <c r="K51">
        <v>2024</v>
      </c>
      <c r="L51">
        <v>3005</v>
      </c>
      <c r="M51">
        <v>1253</v>
      </c>
      <c r="N51">
        <v>3767</v>
      </c>
    </row>
    <row r="52" spans="1:14" x14ac:dyDescent="0.2">
      <c r="A52" t="s">
        <v>140</v>
      </c>
      <c r="B52">
        <v>14.04</v>
      </c>
      <c r="C52">
        <v>18</v>
      </c>
      <c r="D52" s="151">
        <v>27.69</v>
      </c>
      <c r="E52" s="151">
        <v>7.01</v>
      </c>
      <c r="F52" s="151">
        <v>41.79</v>
      </c>
      <c r="G52" t="s">
        <v>193</v>
      </c>
      <c r="H52">
        <v>11725</v>
      </c>
      <c r="I52">
        <v>355</v>
      </c>
      <c r="J52">
        <v>4617</v>
      </c>
      <c r="K52">
        <v>2408</v>
      </c>
      <c r="L52">
        <v>2734</v>
      </c>
      <c r="M52">
        <v>974</v>
      </c>
      <c r="N52">
        <v>3662</v>
      </c>
    </row>
    <row r="53" spans="1:14" x14ac:dyDescent="0.2">
      <c r="A53" t="s">
        <v>141</v>
      </c>
      <c r="B53">
        <v>10.8</v>
      </c>
      <c r="C53">
        <v>12</v>
      </c>
      <c r="D53" s="151">
        <v>32.65</v>
      </c>
      <c r="E53" s="151">
        <v>6.14</v>
      </c>
      <c r="F53" s="151">
        <v>45.05</v>
      </c>
      <c r="G53" t="s">
        <v>193</v>
      </c>
      <c r="H53">
        <v>23895</v>
      </c>
      <c r="I53">
        <v>412</v>
      </c>
      <c r="J53">
        <v>3661</v>
      </c>
      <c r="K53">
        <v>3108</v>
      </c>
      <c r="L53">
        <v>3144</v>
      </c>
      <c r="M53">
        <v>1022</v>
      </c>
      <c r="N53">
        <v>3050</v>
      </c>
    </row>
    <row r="54" spans="1:14" x14ac:dyDescent="0.2">
      <c r="A54" t="s">
        <v>142</v>
      </c>
      <c r="B54">
        <v>8</v>
      </c>
      <c r="C54">
        <v>13.8</v>
      </c>
      <c r="D54" s="151">
        <v>61.79</v>
      </c>
      <c r="E54" s="151">
        <v>14.49</v>
      </c>
      <c r="F54" s="151">
        <v>56.39</v>
      </c>
      <c r="G54" t="s">
        <v>193</v>
      </c>
      <c r="H54">
        <v>17148</v>
      </c>
      <c r="I54">
        <v>289</v>
      </c>
      <c r="J54">
        <v>4261</v>
      </c>
      <c r="K54">
        <v>2381</v>
      </c>
      <c r="L54">
        <v>3015</v>
      </c>
      <c r="M54">
        <v>1439</v>
      </c>
      <c r="N54">
        <v>3813</v>
      </c>
    </row>
    <row r="55" spans="1:14" x14ac:dyDescent="0.2">
      <c r="A55" t="s">
        <v>143</v>
      </c>
      <c r="B55">
        <v>10.4</v>
      </c>
      <c r="C55">
        <v>12</v>
      </c>
      <c r="D55" s="151">
        <v>50.35</v>
      </c>
      <c r="E55" s="151">
        <v>16.850000000000001</v>
      </c>
      <c r="F55" s="151">
        <v>34.94</v>
      </c>
      <c r="G55" t="s">
        <v>193</v>
      </c>
      <c r="H55">
        <v>24290</v>
      </c>
      <c r="I55">
        <v>327</v>
      </c>
      <c r="J55">
        <v>3609</v>
      </c>
      <c r="K55">
        <v>2256</v>
      </c>
      <c r="L55">
        <v>3044</v>
      </c>
      <c r="M55">
        <v>1736</v>
      </c>
      <c r="N55">
        <v>3638</v>
      </c>
    </row>
    <row r="56" spans="1:14" x14ac:dyDescent="0.2">
      <c r="A56" t="s">
        <v>144</v>
      </c>
      <c r="B56">
        <v>13.6</v>
      </c>
      <c r="C56">
        <v>19.2</v>
      </c>
      <c r="D56" s="151">
        <v>58.64</v>
      </c>
      <c r="E56" s="151">
        <v>10.74</v>
      </c>
      <c r="F56" s="151">
        <v>33.75</v>
      </c>
      <c r="G56" t="s">
        <v>193</v>
      </c>
      <c r="H56">
        <v>20533</v>
      </c>
      <c r="I56">
        <v>284</v>
      </c>
      <c r="J56">
        <v>3543</v>
      </c>
      <c r="K56">
        <v>1885</v>
      </c>
      <c r="L56">
        <v>2910</v>
      </c>
      <c r="M56">
        <v>1824</v>
      </c>
      <c r="N56">
        <v>3776</v>
      </c>
    </row>
    <row r="57" spans="1:14" x14ac:dyDescent="0.2">
      <c r="A57" t="s">
        <v>155</v>
      </c>
      <c r="B57">
        <v>10.52</v>
      </c>
      <c r="C57">
        <v>12</v>
      </c>
      <c r="D57" s="151">
        <v>37.700000000000003</v>
      </c>
      <c r="E57" s="151">
        <v>5.69</v>
      </c>
      <c r="F57" s="151">
        <v>19.5</v>
      </c>
      <c r="G57" t="s">
        <v>193</v>
      </c>
      <c r="H57">
        <v>22849</v>
      </c>
      <c r="I57">
        <v>634</v>
      </c>
      <c r="J57">
        <v>7348</v>
      </c>
      <c r="K57">
        <v>4378</v>
      </c>
      <c r="L57">
        <v>2120</v>
      </c>
      <c r="M57">
        <v>824</v>
      </c>
      <c r="N57">
        <v>2888</v>
      </c>
    </row>
    <row r="58" spans="1:14" x14ac:dyDescent="0.2">
      <c r="A58" t="s">
        <v>145</v>
      </c>
      <c r="B58">
        <v>8</v>
      </c>
      <c r="C58">
        <v>14.4</v>
      </c>
      <c r="D58" s="151">
        <v>38.96</v>
      </c>
      <c r="E58" s="151">
        <v>10.16</v>
      </c>
      <c r="F58" s="151">
        <v>38.46</v>
      </c>
      <c r="G58" t="s">
        <v>193</v>
      </c>
      <c r="H58">
        <v>23184</v>
      </c>
      <c r="I58">
        <v>694</v>
      </c>
      <c r="J58">
        <v>7554</v>
      </c>
      <c r="K58">
        <v>4162</v>
      </c>
      <c r="L58">
        <v>1967</v>
      </c>
      <c r="M58">
        <v>1483</v>
      </c>
      <c r="N58">
        <v>2962</v>
      </c>
    </row>
    <row r="59" spans="1:14" x14ac:dyDescent="0.2">
      <c r="A59" t="s">
        <v>146</v>
      </c>
      <c r="B59">
        <v>8.6</v>
      </c>
      <c r="C59">
        <v>11.7</v>
      </c>
      <c r="D59" s="151">
        <v>40.71</v>
      </c>
      <c r="E59" s="151">
        <v>6.46</v>
      </c>
      <c r="F59" s="151">
        <v>49.81</v>
      </c>
      <c r="G59" t="s">
        <v>193</v>
      </c>
      <c r="H59">
        <v>30365</v>
      </c>
      <c r="I59">
        <v>398</v>
      </c>
      <c r="J59">
        <v>4184</v>
      </c>
      <c r="K59">
        <v>3673</v>
      </c>
      <c r="L59">
        <v>2599</v>
      </c>
      <c r="M59">
        <v>918</v>
      </c>
      <c r="N59">
        <v>2896</v>
      </c>
    </row>
    <row r="60" spans="1:14" x14ac:dyDescent="0.2">
      <c r="A60" t="s">
        <v>147</v>
      </c>
      <c r="B60">
        <v>12</v>
      </c>
      <c r="C60">
        <v>15.6</v>
      </c>
      <c r="D60" s="151">
        <v>76.47</v>
      </c>
      <c r="E60" s="151">
        <v>17.57</v>
      </c>
      <c r="F60" s="151">
        <v>60.57</v>
      </c>
      <c r="G60" t="s">
        <v>193</v>
      </c>
      <c r="H60">
        <v>25588</v>
      </c>
      <c r="I60">
        <v>299</v>
      </c>
      <c r="J60">
        <v>4597</v>
      </c>
      <c r="K60">
        <v>2986</v>
      </c>
      <c r="L60">
        <v>2491</v>
      </c>
      <c r="M60">
        <v>947</v>
      </c>
      <c r="N60">
        <v>3158</v>
      </c>
    </row>
    <row r="61" spans="1:14" x14ac:dyDescent="0.2">
      <c r="A61" t="s">
        <v>148</v>
      </c>
      <c r="B61">
        <v>8.4</v>
      </c>
      <c r="C61">
        <v>11.4</v>
      </c>
      <c r="D61" s="151">
        <v>66.3</v>
      </c>
      <c r="E61" s="151">
        <v>26.8</v>
      </c>
      <c r="F61" s="151">
        <v>39.700000000000003</v>
      </c>
      <c r="G61" t="s">
        <v>193</v>
      </c>
      <c r="H61">
        <v>27277</v>
      </c>
      <c r="I61">
        <v>304</v>
      </c>
      <c r="J61">
        <v>4662</v>
      </c>
      <c r="K61">
        <v>2803</v>
      </c>
      <c r="L61">
        <v>2791</v>
      </c>
      <c r="M61">
        <v>907</v>
      </c>
      <c r="N61">
        <v>3479</v>
      </c>
    </row>
    <row r="62" spans="1:14" x14ac:dyDescent="0.2">
      <c r="A62" t="s">
        <v>149</v>
      </c>
      <c r="B62">
        <v>10.8</v>
      </c>
      <c r="C62">
        <v>18</v>
      </c>
      <c r="D62" s="151">
        <v>64.69</v>
      </c>
      <c r="E62" s="151">
        <v>13.49</v>
      </c>
      <c r="F62" s="151">
        <v>28.19</v>
      </c>
      <c r="G62" t="s">
        <v>193</v>
      </c>
      <c r="H62">
        <v>25564</v>
      </c>
      <c r="I62">
        <v>281</v>
      </c>
      <c r="J62">
        <v>4307</v>
      </c>
      <c r="K62">
        <v>3222</v>
      </c>
      <c r="L62">
        <v>2560</v>
      </c>
      <c r="M62">
        <v>1064</v>
      </c>
      <c r="N62">
        <v>3759</v>
      </c>
    </row>
    <row r="63" spans="1:14" x14ac:dyDescent="0.2">
      <c r="A63" t="s">
        <v>156</v>
      </c>
      <c r="B63">
        <v>0.8</v>
      </c>
      <c r="C63">
        <v>0.4</v>
      </c>
      <c r="D63" s="151">
        <v>37.75</v>
      </c>
      <c r="E63" s="151">
        <v>6.85</v>
      </c>
      <c r="F63" s="151">
        <v>22.75</v>
      </c>
      <c r="G63" t="s">
        <v>193</v>
      </c>
      <c r="H63">
        <v>2028</v>
      </c>
      <c r="I63">
        <v>1659</v>
      </c>
      <c r="J63">
        <v>4553</v>
      </c>
      <c r="K63">
        <v>2365</v>
      </c>
      <c r="L63">
        <v>2859</v>
      </c>
      <c r="M63">
        <v>2104</v>
      </c>
      <c r="N63">
        <v>2764</v>
      </c>
    </row>
    <row r="64" spans="1:14" x14ac:dyDescent="0.2">
      <c r="A64" t="s">
        <v>150</v>
      </c>
      <c r="B64">
        <v>8.36</v>
      </c>
      <c r="C64">
        <v>16.8</v>
      </c>
      <c r="D64" s="151">
        <v>35.130000000000003</v>
      </c>
      <c r="E64" s="151">
        <v>7.73</v>
      </c>
      <c r="F64" s="151">
        <v>44.23</v>
      </c>
      <c r="G64" t="s">
        <v>193</v>
      </c>
      <c r="H64">
        <v>15518</v>
      </c>
      <c r="I64">
        <v>392</v>
      </c>
      <c r="J64">
        <v>5574</v>
      </c>
      <c r="K64">
        <v>2523</v>
      </c>
      <c r="L64">
        <v>3069</v>
      </c>
      <c r="M64">
        <v>1362</v>
      </c>
      <c r="N64">
        <v>3750</v>
      </c>
    </row>
    <row r="65" spans="1:14" x14ac:dyDescent="0.2">
      <c r="A65" t="s">
        <v>151</v>
      </c>
      <c r="B65">
        <v>8.8000000000000007</v>
      </c>
      <c r="C65">
        <v>10.8</v>
      </c>
      <c r="D65" s="151">
        <v>37.28</v>
      </c>
      <c r="E65" s="151">
        <v>8.2799999999999994</v>
      </c>
      <c r="F65" s="151">
        <v>47.98</v>
      </c>
      <c r="G65" t="s">
        <v>193</v>
      </c>
      <c r="H65">
        <v>24781</v>
      </c>
      <c r="I65">
        <v>353</v>
      </c>
      <c r="J65">
        <v>3440</v>
      </c>
      <c r="K65">
        <v>2755</v>
      </c>
      <c r="L65">
        <v>3089</v>
      </c>
      <c r="M65">
        <v>1706</v>
      </c>
      <c r="N65">
        <v>3073</v>
      </c>
    </row>
    <row r="66" spans="1:14" x14ac:dyDescent="0.2">
      <c r="A66" t="s">
        <v>152</v>
      </c>
      <c r="B66">
        <v>13.4</v>
      </c>
      <c r="C66">
        <v>16.8</v>
      </c>
      <c r="D66" s="151">
        <v>59.02</v>
      </c>
      <c r="E66" s="151">
        <v>13.72</v>
      </c>
      <c r="F66" s="151">
        <v>59.12</v>
      </c>
      <c r="G66" t="s">
        <v>193</v>
      </c>
      <c r="H66">
        <v>19843</v>
      </c>
      <c r="I66">
        <v>279</v>
      </c>
      <c r="J66">
        <v>3608</v>
      </c>
      <c r="K66">
        <v>2335</v>
      </c>
      <c r="L66">
        <v>2921</v>
      </c>
      <c r="M66">
        <v>1087</v>
      </c>
      <c r="N66">
        <v>3498</v>
      </c>
    </row>
    <row r="67" spans="1:14" x14ac:dyDescent="0.2">
      <c r="A67" t="s">
        <v>153</v>
      </c>
      <c r="B67">
        <v>10.08</v>
      </c>
      <c r="C67">
        <v>12</v>
      </c>
      <c r="D67" s="151">
        <v>53.58</v>
      </c>
      <c r="E67" s="151">
        <v>19.98</v>
      </c>
      <c r="F67" s="151">
        <v>37.58</v>
      </c>
      <c r="G67" t="s">
        <v>193</v>
      </c>
      <c r="H67">
        <v>22067</v>
      </c>
      <c r="I67">
        <v>240</v>
      </c>
      <c r="J67">
        <v>3313</v>
      </c>
      <c r="K67">
        <v>1916</v>
      </c>
      <c r="L67">
        <v>2797</v>
      </c>
      <c r="M67">
        <v>1239</v>
      </c>
      <c r="N67">
        <v>3303</v>
      </c>
    </row>
    <row r="68" spans="1:14" x14ac:dyDescent="0.2">
      <c r="A68" t="s">
        <v>154</v>
      </c>
      <c r="B68">
        <v>15.6</v>
      </c>
      <c r="C68">
        <v>17.100000000000001</v>
      </c>
      <c r="D68" s="151">
        <v>66.05</v>
      </c>
      <c r="E68" s="151">
        <v>16.55</v>
      </c>
      <c r="F68" s="151">
        <v>32.15</v>
      </c>
      <c r="G68" t="s">
        <v>193</v>
      </c>
      <c r="H68">
        <v>18574</v>
      </c>
      <c r="I68">
        <v>228</v>
      </c>
      <c r="J68">
        <v>3443</v>
      </c>
      <c r="K68">
        <v>2022</v>
      </c>
      <c r="L68">
        <v>2860</v>
      </c>
      <c r="M68">
        <v>1509</v>
      </c>
      <c r="N68">
        <v>3642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BBEF-159A-6848-A936-DB0727A5E0A9}">
  <dimension ref="D17:T74"/>
  <sheetViews>
    <sheetView topLeftCell="C1" workbookViewId="0">
      <selection activeCell="X78" sqref="X78"/>
    </sheetView>
  </sheetViews>
  <sheetFormatPr baseColWidth="10" defaultRowHeight="15" x14ac:dyDescent="0.2"/>
  <sheetData>
    <row r="17" spans="4:20" x14ac:dyDescent="0.2">
      <c r="E17" t="s">
        <v>194</v>
      </c>
      <c r="F17" t="s">
        <v>188</v>
      </c>
      <c r="G17" t="s">
        <v>189</v>
      </c>
      <c r="H17" t="s">
        <v>190</v>
      </c>
      <c r="I17" t="s">
        <v>191</v>
      </c>
      <c r="J17" s="151" t="s">
        <v>192</v>
      </c>
      <c r="K17" t="s">
        <v>56</v>
      </c>
      <c r="L17" t="s">
        <v>57</v>
      </c>
      <c r="M17" t="s">
        <v>55</v>
      </c>
      <c r="N17" t="s">
        <v>58</v>
      </c>
      <c r="O17" t="s">
        <v>54</v>
      </c>
      <c r="P17" t="s">
        <v>59</v>
      </c>
      <c r="Q17" t="s">
        <v>53</v>
      </c>
      <c r="R17" s="79" t="s">
        <v>138</v>
      </c>
      <c r="S17" s="79" t="s">
        <v>82</v>
      </c>
      <c r="T17" s="79" t="s">
        <v>84</v>
      </c>
    </row>
    <row r="18" spans="4:20" x14ac:dyDescent="0.2">
      <c r="D18" s="79" t="s">
        <v>139</v>
      </c>
      <c r="E18">
        <v>8.7200000000000006</v>
      </c>
      <c r="F18">
        <v>15</v>
      </c>
      <c r="G18" s="151">
        <v>31.49</v>
      </c>
      <c r="H18" s="151">
        <v>4.82</v>
      </c>
      <c r="I18" s="151">
        <v>15.49</v>
      </c>
      <c r="J18" t="s">
        <v>193</v>
      </c>
      <c r="K18">
        <v>11183</v>
      </c>
      <c r="L18">
        <v>401</v>
      </c>
      <c r="M18">
        <v>5254</v>
      </c>
      <c r="N18">
        <v>2024</v>
      </c>
      <c r="O18">
        <v>3005</v>
      </c>
      <c r="P18">
        <v>1253</v>
      </c>
      <c r="Q18">
        <v>3767</v>
      </c>
      <c r="R18">
        <v>11183</v>
      </c>
      <c r="S18">
        <v>1348</v>
      </c>
      <c r="T18">
        <v>1352</v>
      </c>
    </row>
    <row r="19" spans="4:20" x14ac:dyDescent="0.2">
      <c r="D19" t="s">
        <v>140</v>
      </c>
      <c r="E19">
        <v>14.04</v>
      </c>
      <c r="F19">
        <v>18</v>
      </c>
      <c r="G19" s="151">
        <v>27.69</v>
      </c>
      <c r="H19" s="151">
        <v>7.01</v>
      </c>
      <c r="I19" s="151">
        <v>41.79</v>
      </c>
      <c r="J19" t="s">
        <v>193</v>
      </c>
      <c r="K19">
        <v>11725</v>
      </c>
      <c r="L19">
        <v>355</v>
      </c>
      <c r="M19">
        <v>4617</v>
      </c>
      <c r="N19">
        <v>2408</v>
      </c>
      <c r="O19">
        <v>2734</v>
      </c>
      <c r="P19">
        <v>974</v>
      </c>
      <c r="Q19">
        <v>3662</v>
      </c>
      <c r="R19">
        <v>11725</v>
      </c>
      <c r="S19">
        <v>1460</v>
      </c>
      <c r="T19">
        <v>1347</v>
      </c>
    </row>
    <row r="20" spans="4:20" x14ac:dyDescent="0.2">
      <c r="D20" t="s">
        <v>141</v>
      </c>
      <c r="E20">
        <v>10.8</v>
      </c>
      <c r="F20">
        <v>12</v>
      </c>
      <c r="G20" s="151">
        <v>32.65</v>
      </c>
      <c r="H20" s="151">
        <v>6.14</v>
      </c>
      <c r="I20" s="151">
        <v>45.05</v>
      </c>
      <c r="J20" t="s">
        <v>193</v>
      </c>
      <c r="K20">
        <v>23895</v>
      </c>
      <c r="L20">
        <v>412</v>
      </c>
      <c r="M20">
        <v>3661</v>
      </c>
      <c r="N20">
        <v>3108</v>
      </c>
      <c r="O20">
        <v>3144</v>
      </c>
      <c r="P20">
        <v>1022</v>
      </c>
      <c r="Q20">
        <v>3050</v>
      </c>
      <c r="R20">
        <v>23895</v>
      </c>
      <c r="S20">
        <v>842</v>
      </c>
      <c r="T20">
        <v>1452</v>
      </c>
    </row>
    <row r="21" spans="4:20" x14ac:dyDescent="0.2">
      <c r="D21" t="s">
        <v>142</v>
      </c>
      <c r="E21">
        <v>8</v>
      </c>
      <c r="F21">
        <v>13.8</v>
      </c>
      <c r="G21" s="151">
        <v>61.79</v>
      </c>
      <c r="H21" s="151">
        <v>14.49</v>
      </c>
      <c r="I21" s="151">
        <v>56.39</v>
      </c>
      <c r="J21" t="s">
        <v>193</v>
      </c>
      <c r="K21">
        <v>17148</v>
      </c>
      <c r="L21">
        <v>289</v>
      </c>
      <c r="M21">
        <v>4261</v>
      </c>
      <c r="N21">
        <v>2381</v>
      </c>
      <c r="O21">
        <v>3015</v>
      </c>
      <c r="P21">
        <v>1439</v>
      </c>
      <c r="Q21">
        <v>3813</v>
      </c>
      <c r="R21">
        <v>17148</v>
      </c>
      <c r="S21">
        <v>853</v>
      </c>
      <c r="T21">
        <v>2281</v>
      </c>
    </row>
    <row r="22" spans="4:20" x14ac:dyDescent="0.2">
      <c r="D22" t="s">
        <v>143</v>
      </c>
      <c r="E22">
        <v>10.4</v>
      </c>
      <c r="F22">
        <v>12</v>
      </c>
      <c r="G22" s="151">
        <v>50.35</v>
      </c>
      <c r="H22" s="151">
        <v>16.850000000000001</v>
      </c>
      <c r="I22" s="151">
        <v>34.94</v>
      </c>
      <c r="J22" t="s">
        <v>193</v>
      </c>
      <c r="K22">
        <v>24290</v>
      </c>
      <c r="L22">
        <v>327</v>
      </c>
      <c r="M22">
        <v>3609</v>
      </c>
      <c r="N22">
        <v>2256</v>
      </c>
      <c r="O22">
        <v>3044</v>
      </c>
      <c r="P22">
        <v>1736</v>
      </c>
      <c r="Q22">
        <v>3638</v>
      </c>
      <c r="R22">
        <v>24290</v>
      </c>
      <c r="S22">
        <v>540</v>
      </c>
      <c r="T22">
        <v>2372</v>
      </c>
    </row>
    <row r="23" spans="4:20" x14ac:dyDescent="0.2">
      <c r="D23" t="s">
        <v>144</v>
      </c>
      <c r="E23">
        <v>13.6</v>
      </c>
      <c r="F23">
        <v>19.2</v>
      </c>
      <c r="G23" s="151">
        <v>58.64</v>
      </c>
      <c r="H23" s="151">
        <v>10.74</v>
      </c>
      <c r="I23" s="151">
        <v>33.75</v>
      </c>
      <c r="J23" t="s">
        <v>193</v>
      </c>
      <c r="K23">
        <v>20533</v>
      </c>
      <c r="L23">
        <v>284</v>
      </c>
      <c r="M23">
        <v>3543</v>
      </c>
      <c r="N23">
        <v>1885</v>
      </c>
      <c r="O23">
        <v>2910</v>
      </c>
      <c r="P23">
        <v>1824</v>
      </c>
      <c r="Q23">
        <v>3776</v>
      </c>
      <c r="R23">
        <v>20533</v>
      </c>
      <c r="S23">
        <v>773</v>
      </c>
      <c r="T23">
        <v>1868</v>
      </c>
    </row>
    <row r="24" spans="4:20" x14ac:dyDescent="0.2">
      <c r="D24" s="79" t="s">
        <v>155</v>
      </c>
      <c r="E24">
        <v>10.52</v>
      </c>
      <c r="F24">
        <v>12</v>
      </c>
      <c r="G24" s="151">
        <v>37.700000000000003</v>
      </c>
      <c r="H24" s="151">
        <v>5.69</v>
      </c>
      <c r="I24" s="151">
        <v>19.5</v>
      </c>
      <c r="J24" t="s">
        <v>193</v>
      </c>
      <c r="K24">
        <v>22849</v>
      </c>
      <c r="L24">
        <v>634</v>
      </c>
      <c r="M24">
        <v>7348</v>
      </c>
      <c r="N24">
        <v>4378</v>
      </c>
      <c r="O24">
        <v>2120</v>
      </c>
      <c r="P24">
        <v>824</v>
      </c>
      <c r="Q24">
        <v>2888</v>
      </c>
      <c r="R24">
        <v>22849</v>
      </c>
      <c r="S24">
        <v>15511</v>
      </c>
      <c r="T24">
        <v>1753</v>
      </c>
    </row>
    <row r="25" spans="4:20" x14ac:dyDescent="0.2">
      <c r="D25" t="s">
        <v>145</v>
      </c>
      <c r="E25">
        <v>8</v>
      </c>
      <c r="F25">
        <v>14.4</v>
      </c>
      <c r="G25" s="151">
        <v>38.96</v>
      </c>
      <c r="H25" s="151">
        <v>10.16</v>
      </c>
      <c r="I25" s="151">
        <v>38.46</v>
      </c>
      <c r="J25" t="s">
        <v>193</v>
      </c>
      <c r="K25">
        <v>23184</v>
      </c>
      <c r="L25">
        <v>694</v>
      </c>
      <c r="M25">
        <v>7554</v>
      </c>
      <c r="N25">
        <v>4162</v>
      </c>
      <c r="O25">
        <v>1967</v>
      </c>
      <c r="P25">
        <v>1483</v>
      </c>
      <c r="Q25">
        <v>2962</v>
      </c>
      <c r="R25">
        <v>23184</v>
      </c>
      <c r="S25">
        <v>14863</v>
      </c>
      <c r="T25">
        <v>2950</v>
      </c>
    </row>
    <row r="26" spans="4:20" x14ac:dyDescent="0.2">
      <c r="D26" t="s">
        <v>146</v>
      </c>
      <c r="E26">
        <v>8.6</v>
      </c>
      <c r="F26">
        <v>11.7</v>
      </c>
      <c r="G26" s="151">
        <v>40.71</v>
      </c>
      <c r="H26" s="151">
        <v>6.46</v>
      </c>
      <c r="I26" s="151">
        <v>49.81</v>
      </c>
      <c r="J26" t="s">
        <v>193</v>
      </c>
      <c r="K26">
        <v>30365</v>
      </c>
      <c r="L26">
        <v>398</v>
      </c>
      <c r="M26">
        <v>4184</v>
      </c>
      <c r="N26">
        <v>3673</v>
      </c>
      <c r="O26">
        <v>2599</v>
      </c>
      <c r="P26">
        <v>918</v>
      </c>
      <c r="Q26">
        <v>2896</v>
      </c>
      <c r="R26">
        <v>30365</v>
      </c>
      <c r="S26">
        <v>378</v>
      </c>
      <c r="T26">
        <v>1724</v>
      </c>
    </row>
    <row r="27" spans="4:20" x14ac:dyDescent="0.2">
      <c r="D27" t="s">
        <v>147</v>
      </c>
      <c r="E27">
        <v>12</v>
      </c>
      <c r="F27">
        <v>15.6</v>
      </c>
      <c r="G27" s="151">
        <v>76.47</v>
      </c>
      <c r="H27" s="151">
        <v>17.57</v>
      </c>
      <c r="I27" s="151">
        <v>60.57</v>
      </c>
      <c r="J27" t="s">
        <v>193</v>
      </c>
      <c r="K27">
        <v>25588</v>
      </c>
      <c r="L27">
        <v>299</v>
      </c>
      <c r="M27">
        <v>4597</v>
      </c>
      <c r="N27">
        <v>2986</v>
      </c>
      <c r="O27">
        <v>2491</v>
      </c>
      <c r="P27">
        <v>947</v>
      </c>
      <c r="Q27">
        <v>3158</v>
      </c>
      <c r="R27">
        <v>25588</v>
      </c>
      <c r="S27">
        <v>939</v>
      </c>
      <c r="T27">
        <v>1309</v>
      </c>
    </row>
    <row r="28" spans="4:20" x14ac:dyDescent="0.2">
      <c r="D28" t="s">
        <v>148</v>
      </c>
      <c r="E28">
        <v>8.4</v>
      </c>
      <c r="F28">
        <v>11.4</v>
      </c>
      <c r="G28" s="151">
        <v>66.3</v>
      </c>
      <c r="H28" s="151">
        <v>26.8</v>
      </c>
      <c r="I28" s="151">
        <v>39.700000000000003</v>
      </c>
      <c r="J28" t="s">
        <v>193</v>
      </c>
      <c r="K28">
        <v>27277</v>
      </c>
      <c r="L28">
        <v>304</v>
      </c>
      <c r="M28">
        <v>4662</v>
      </c>
      <c r="N28">
        <v>2803</v>
      </c>
      <c r="O28">
        <v>2791</v>
      </c>
      <c r="P28">
        <v>907</v>
      </c>
      <c r="Q28">
        <v>3479</v>
      </c>
      <c r="R28">
        <v>27277</v>
      </c>
      <c r="S28">
        <v>1015</v>
      </c>
      <c r="T28">
        <v>1027</v>
      </c>
    </row>
    <row r="29" spans="4:20" x14ac:dyDescent="0.2">
      <c r="D29" t="s">
        <v>149</v>
      </c>
      <c r="E29">
        <v>10.8</v>
      </c>
      <c r="F29">
        <v>18</v>
      </c>
      <c r="G29" s="151">
        <v>64.69</v>
      </c>
      <c r="H29" s="151">
        <v>13.49</v>
      </c>
      <c r="I29" s="151">
        <v>28.19</v>
      </c>
      <c r="J29" t="s">
        <v>193</v>
      </c>
      <c r="K29">
        <v>25564</v>
      </c>
      <c r="L29">
        <v>281</v>
      </c>
      <c r="M29">
        <v>4307</v>
      </c>
      <c r="N29">
        <v>3222</v>
      </c>
      <c r="O29">
        <v>2560</v>
      </c>
      <c r="P29">
        <v>1064</v>
      </c>
      <c r="Q29">
        <v>3759</v>
      </c>
      <c r="R29">
        <v>25564</v>
      </c>
      <c r="S29">
        <v>1049</v>
      </c>
      <c r="T29">
        <v>993</v>
      </c>
    </row>
    <row r="30" spans="4:20" x14ac:dyDescent="0.2">
      <c r="D30" s="79" t="s">
        <v>156</v>
      </c>
      <c r="E30">
        <v>0.8</v>
      </c>
      <c r="F30">
        <v>0.4</v>
      </c>
      <c r="G30" s="151">
        <v>37.75</v>
      </c>
      <c r="H30" s="151">
        <v>6.85</v>
      </c>
      <c r="I30" s="151">
        <v>22.75</v>
      </c>
      <c r="J30" t="s">
        <v>193</v>
      </c>
      <c r="K30">
        <v>2028</v>
      </c>
      <c r="L30">
        <v>1659</v>
      </c>
      <c r="M30">
        <v>4553</v>
      </c>
      <c r="N30">
        <v>2365</v>
      </c>
      <c r="O30">
        <v>2859</v>
      </c>
      <c r="P30">
        <v>2104</v>
      </c>
      <c r="Q30">
        <v>2764</v>
      </c>
      <c r="R30">
        <v>2028</v>
      </c>
      <c r="S30">
        <v>16858</v>
      </c>
      <c r="T30">
        <v>3969</v>
      </c>
    </row>
    <row r="31" spans="4:20" x14ac:dyDescent="0.2">
      <c r="D31" t="s">
        <v>150</v>
      </c>
      <c r="E31">
        <v>8.36</v>
      </c>
      <c r="F31">
        <v>16.8</v>
      </c>
      <c r="G31" s="151">
        <v>35.130000000000003</v>
      </c>
      <c r="H31" s="151">
        <v>7.73</v>
      </c>
      <c r="I31" s="151">
        <v>44.23</v>
      </c>
      <c r="J31" t="s">
        <v>193</v>
      </c>
      <c r="K31">
        <v>15518</v>
      </c>
      <c r="L31">
        <v>392</v>
      </c>
      <c r="M31">
        <v>5574</v>
      </c>
      <c r="N31">
        <v>2523</v>
      </c>
      <c r="O31">
        <v>3069</v>
      </c>
      <c r="P31">
        <v>1362</v>
      </c>
      <c r="Q31">
        <v>3750</v>
      </c>
      <c r="R31">
        <v>15518</v>
      </c>
      <c r="S31">
        <v>4000</v>
      </c>
      <c r="T31">
        <v>1346</v>
      </c>
    </row>
    <row r="32" spans="4:20" x14ac:dyDescent="0.2">
      <c r="D32" t="s">
        <v>151</v>
      </c>
      <c r="E32">
        <v>8.8000000000000007</v>
      </c>
      <c r="F32">
        <v>10.8</v>
      </c>
      <c r="G32" s="151">
        <v>37.28</v>
      </c>
      <c r="H32" s="151">
        <v>8.2799999999999994</v>
      </c>
      <c r="I32" s="151">
        <v>47.98</v>
      </c>
      <c r="J32" t="s">
        <v>193</v>
      </c>
      <c r="K32">
        <v>24781</v>
      </c>
      <c r="L32">
        <v>353</v>
      </c>
      <c r="M32">
        <v>3440</v>
      </c>
      <c r="N32">
        <v>2755</v>
      </c>
      <c r="O32">
        <v>3089</v>
      </c>
      <c r="P32">
        <v>1706</v>
      </c>
      <c r="Q32">
        <v>3073</v>
      </c>
      <c r="R32">
        <v>24781</v>
      </c>
      <c r="S32">
        <v>653</v>
      </c>
      <c r="T32">
        <v>2426</v>
      </c>
    </row>
    <row r="33" spans="4:20" x14ac:dyDescent="0.2">
      <c r="D33" t="s">
        <v>152</v>
      </c>
      <c r="E33">
        <v>13.4</v>
      </c>
      <c r="F33">
        <v>16.8</v>
      </c>
      <c r="G33" s="151">
        <v>59.02</v>
      </c>
      <c r="H33" s="151">
        <v>13.72</v>
      </c>
      <c r="I33" s="151">
        <v>59.12</v>
      </c>
      <c r="J33" t="s">
        <v>193</v>
      </c>
      <c r="K33">
        <v>19843</v>
      </c>
      <c r="L33">
        <v>279</v>
      </c>
      <c r="M33">
        <v>3608</v>
      </c>
      <c r="N33">
        <v>2335</v>
      </c>
      <c r="O33">
        <v>2921</v>
      </c>
      <c r="P33">
        <v>1087</v>
      </c>
      <c r="Q33">
        <v>3498</v>
      </c>
      <c r="R33">
        <v>19843</v>
      </c>
      <c r="S33">
        <v>727</v>
      </c>
      <c r="T33">
        <v>1266</v>
      </c>
    </row>
    <row r="34" spans="4:20" x14ac:dyDescent="0.2">
      <c r="D34" t="s">
        <v>153</v>
      </c>
      <c r="E34">
        <v>10.08</v>
      </c>
      <c r="F34">
        <v>12</v>
      </c>
      <c r="G34" s="151">
        <v>53.58</v>
      </c>
      <c r="H34" s="151">
        <v>19.98</v>
      </c>
      <c r="I34" s="151">
        <v>37.58</v>
      </c>
      <c r="J34" t="s">
        <v>193</v>
      </c>
      <c r="K34">
        <v>22067</v>
      </c>
      <c r="L34">
        <v>240</v>
      </c>
      <c r="M34">
        <v>3313</v>
      </c>
      <c r="N34">
        <v>1916</v>
      </c>
      <c r="O34">
        <v>2797</v>
      </c>
      <c r="P34">
        <v>1239</v>
      </c>
      <c r="Q34">
        <v>3303</v>
      </c>
      <c r="R34">
        <v>22067</v>
      </c>
      <c r="S34">
        <v>957</v>
      </c>
      <c r="T34">
        <v>948</v>
      </c>
    </row>
    <row r="35" spans="4:20" x14ac:dyDescent="0.2">
      <c r="D35" t="s">
        <v>154</v>
      </c>
      <c r="E35">
        <v>15.6</v>
      </c>
      <c r="F35">
        <v>17.100000000000001</v>
      </c>
      <c r="G35" s="151">
        <v>66.05</v>
      </c>
      <c r="H35" s="151">
        <v>16.55</v>
      </c>
      <c r="I35" s="151">
        <v>32.15</v>
      </c>
      <c r="J35" t="s">
        <v>193</v>
      </c>
      <c r="K35">
        <v>18574</v>
      </c>
      <c r="L35">
        <v>228</v>
      </c>
      <c r="M35">
        <v>3443</v>
      </c>
      <c r="N35">
        <v>2022</v>
      </c>
      <c r="O35">
        <v>2860</v>
      </c>
      <c r="P35">
        <v>1509</v>
      </c>
      <c r="Q35">
        <v>3642</v>
      </c>
      <c r="R35">
        <v>18574</v>
      </c>
      <c r="S35">
        <v>1053</v>
      </c>
      <c r="T35">
        <v>876</v>
      </c>
    </row>
    <row r="40" spans="4:20" x14ac:dyDescent="0.2">
      <c r="R40" t="s">
        <v>15</v>
      </c>
    </row>
    <row r="42" spans="4:20" x14ac:dyDescent="0.2">
      <c r="G42" t="s">
        <v>21</v>
      </c>
      <c r="L42" t="s">
        <v>11</v>
      </c>
    </row>
    <row r="44" spans="4:20" x14ac:dyDescent="0.2">
      <c r="F44" t="s">
        <v>33</v>
      </c>
      <c r="G44" t="s">
        <v>38</v>
      </c>
      <c r="H44" t="s">
        <v>39</v>
      </c>
      <c r="I44" t="s">
        <v>197</v>
      </c>
      <c r="K44" t="s">
        <v>33</v>
      </c>
      <c r="L44" t="s">
        <v>38</v>
      </c>
      <c r="M44" t="s">
        <v>39</v>
      </c>
      <c r="N44" t="s">
        <v>197</v>
      </c>
    </row>
    <row r="45" spans="4:20" x14ac:dyDescent="0.2">
      <c r="F45" s="151">
        <v>31.49</v>
      </c>
      <c r="G45" s="151">
        <v>37.700000000000003</v>
      </c>
      <c r="H45" s="151">
        <v>37.75</v>
      </c>
      <c r="I45">
        <f t="shared" ref="I45:I50" si="0">AVERAGE(F45:H45)</f>
        <v>35.646666666666668</v>
      </c>
      <c r="K45">
        <v>11183</v>
      </c>
      <c r="L45">
        <v>22849</v>
      </c>
      <c r="M45">
        <v>2028</v>
      </c>
      <c r="N45">
        <f t="shared" ref="N45:N50" si="1">AVERAGE(K45:M45)</f>
        <v>12020</v>
      </c>
    </row>
    <row r="46" spans="4:20" x14ac:dyDescent="0.2">
      <c r="F46" s="151">
        <v>27.69</v>
      </c>
      <c r="G46" s="151">
        <v>38.96</v>
      </c>
      <c r="H46" s="151">
        <v>35.130000000000003</v>
      </c>
      <c r="I46">
        <f t="shared" si="0"/>
        <v>33.926666666666669</v>
      </c>
      <c r="K46">
        <v>11725</v>
      </c>
      <c r="L46">
        <v>23184</v>
      </c>
      <c r="M46">
        <v>15518</v>
      </c>
      <c r="N46">
        <f t="shared" si="1"/>
        <v>16809</v>
      </c>
    </row>
    <row r="47" spans="4:20" x14ac:dyDescent="0.2">
      <c r="F47" s="151">
        <v>32.65</v>
      </c>
      <c r="G47" s="151">
        <v>40.71</v>
      </c>
      <c r="H47" s="151">
        <v>37.28</v>
      </c>
      <c r="I47">
        <f t="shared" si="0"/>
        <v>36.880000000000003</v>
      </c>
      <c r="K47">
        <v>23895</v>
      </c>
      <c r="L47">
        <v>30365</v>
      </c>
      <c r="M47">
        <v>24781</v>
      </c>
      <c r="N47">
        <f t="shared" si="1"/>
        <v>26347</v>
      </c>
    </row>
    <row r="48" spans="4:20" x14ac:dyDescent="0.2">
      <c r="F48" s="151">
        <v>61.79</v>
      </c>
      <c r="G48" s="151">
        <v>76.47</v>
      </c>
      <c r="H48" s="151">
        <v>59.02</v>
      </c>
      <c r="I48">
        <f t="shared" si="0"/>
        <v>65.760000000000005</v>
      </c>
      <c r="K48">
        <v>17148</v>
      </c>
      <c r="L48">
        <v>25588</v>
      </c>
      <c r="M48">
        <v>19843</v>
      </c>
      <c r="N48">
        <f t="shared" si="1"/>
        <v>20859.666666666668</v>
      </c>
    </row>
    <row r="49" spans="5:19" x14ac:dyDescent="0.2">
      <c r="F49" s="151">
        <v>50.35</v>
      </c>
      <c r="G49" s="151">
        <v>66.3</v>
      </c>
      <c r="H49" s="151">
        <v>53.58</v>
      </c>
      <c r="I49">
        <f t="shared" si="0"/>
        <v>56.743333333333339</v>
      </c>
      <c r="K49">
        <v>24290</v>
      </c>
      <c r="L49">
        <v>27277</v>
      </c>
      <c r="M49">
        <v>22067</v>
      </c>
      <c r="N49">
        <f t="shared" si="1"/>
        <v>24544.666666666668</v>
      </c>
    </row>
    <row r="50" spans="5:19" x14ac:dyDescent="0.2">
      <c r="F50" s="151">
        <v>58.64</v>
      </c>
      <c r="G50" s="151">
        <v>64.69</v>
      </c>
      <c r="H50" s="151">
        <v>66.05</v>
      </c>
      <c r="I50">
        <f t="shared" si="0"/>
        <v>63.126666666666665</v>
      </c>
      <c r="K50">
        <v>20533</v>
      </c>
      <c r="L50">
        <v>25564</v>
      </c>
      <c r="M50">
        <v>18574</v>
      </c>
      <c r="N50">
        <f t="shared" si="1"/>
        <v>21557</v>
      </c>
    </row>
    <row r="54" spans="5:19" x14ac:dyDescent="0.2">
      <c r="E54" t="s">
        <v>77</v>
      </c>
      <c r="F54" t="s">
        <v>188</v>
      </c>
      <c r="G54" t="s">
        <v>189</v>
      </c>
      <c r="H54" t="s">
        <v>190</v>
      </c>
      <c r="I54" t="s">
        <v>191</v>
      </c>
      <c r="J54" s="151" t="s">
        <v>192</v>
      </c>
      <c r="K54" s="79" t="s">
        <v>138</v>
      </c>
      <c r="L54" s="79" t="s">
        <v>82</v>
      </c>
      <c r="M54" s="79" t="s">
        <v>84</v>
      </c>
      <c r="N54" s="79" t="s">
        <v>53</v>
      </c>
      <c r="O54" s="79" t="s">
        <v>59</v>
      </c>
      <c r="P54" s="79" t="s">
        <v>57</v>
      </c>
      <c r="Q54" s="79" t="s">
        <v>54</v>
      </c>
      <c r="R54" s="79" t="s">
        <v>55</v>
      </c>
      <c r="S54" s="79" t="s">
        <v>58</v>
      </c>
    </row>
    <row r="55" spans="5:19" x14ac:dyDescent="0.2">
      <c r="E55" t="s">
        <v>139</v>
      </c>
      <c r="F55">
        <v>15</v>
      </c>
      <c r="G55" s="151">
        <v>31.49</v>
      </c>
      <c r="H55" s="151">
        <v>4.82</v>
      </c>
      <c r="I55" s="151">
        <v>15.49</v>
      </c>
      <c r="J55" t="s">
        <v>193</v>
      </c>
      <c r="K55">
        <v>11183</v>
      </c>
      <c r="L55">
        <v>1348</v>
      </c>
      <c r="M55">
        <v>1352</v>
      </c>
      <c r="N55">
        <v>3767</v>
      </c>
      <c r="O55">
        <v>1253</v>
      </c>
      <c r="P55">
        <v>401</v>
      </c>
      <c r="Q55">
        <v>3005</v>
      </c>
      <c r="R55">
        <v>5254</v>
      </c>
      <c r="S55">
        <v>2024</v>
      </c>
    </row>
    <row r="56" spans="5:19" x14ac:dyDescent="0.2">
      <c r="E56" t="s">
        <v>140</v>
      </c>
      <c r="F56">
        <v>18</v>
      </c>
      <c r="G56" s="151">
        <v>27.69</v>
      </c>
      <c r="H56" s="151">
        <v>7.01</v>
      </c>
      <c r="I56" s="151">
        <v>41.79</v>
      </c>
      <c r="J56" t="s">
        <v>193</v>
      </c>
      <c r="K56">
        <v>11725</v>
      </c>
      <c r="L56">
        <v>1460</v>
      </c>
      <c r="M56">
        <v>1347</v>
      </c>
      <c r="N56">
        <v>3662</v>
      </c>
      <c r="O56">
        <v>974</v>
      </c>
      <c r="P56">
        <v>355</v>
      </c>
      <c r="Q56">
        <v>2734</v>
      </c>
      <c r="R56">
        <v>4617</v>
      </c>
      <c r="S56">
        <v>2408</v>
      </c>
    </row>
    <row r="57" spans="5:19" x14ac:dyDescent="0.2">
      <c r="E57" t="s">
        <v>141</v>
      </c>
      <c r="F57">
        <v>12</v>
      </c>
      <c r="G57" s="151">
        <v>32.65</v>
      </c>
      <c r="H57" s="151">
        <v>6.14</v>
      </c>
      <c r="I57" s="151">
        <v>45.05</v>
      </c>
      <c r="J57" t="s">
        <v>193</v>
      </c>
      <c r="K57">
        <v>23895</v>
      </c>
      <c r="L57">
        <v>842</v>
      </c>
      <c r="M57">
        <v>1452</v>
      </c>
      <c r="N57">
        <v>3050</v>
      </c>
      <c r="O57">
        <v>1022</v>
      </c>
      <c r="P57">
        <v>412</v>
      </c>
      <c r="Q57">
        <v>3144</v>
      </c>
      <c r="R57">
        <v>3661</v>
      </c>
      <c r="S57">
        <v>3108</v>
      </c>
    </row>
    <row r="58" spans="5:19" x14ac:dyDescent="0.2">
      <c r="E58" t="s">
        <v>142</v>
      </c>
      <c r="F58">
        <v>13.8</v>
      </c>
      <c r="G58" s="151">
        <v>61.79</v>
      </c>
      <c r="H58" s="151">
        <v>14.49</v>
      </c>
      <c r="I58" s="151">
        <v>56.39</v>
      </c>
      <c r="J58" t="s">
        <v>193</v>
      </c>
      <c r="K58">
        <v>17148</v>
      </c>
      <c r="L58">
        <v>853</v>
      </c>
      <c r="M58">
        <v>2281</v>
      </c>
      <c r="N58">
        <v>3813</v>
      </c>
      <c r="O58">
        <v>1439</v>
      </c>
      <c r="P58">
        <v>289</v>
      </c>
      <c r="Q58">
        <v>3015</v>
      </c>
      <c r="R58">
        <v>4261</v>
      </c>
      <c r="S58">
        <v>2381</v>
      </c>
    </row>
    <row r="59" spans="5:19" x14ac:dyDescent="0.2">
      <c r="E59" t="s">
        <v>143</v>
      </c>
      <c r="F59">
        <v>12</v>
      </c>
      <c r="G59" s="151">
        <v>50.35</v>
      </c>
      <c r="H59" s="151">
        <v>16.850000000000001</v>
      </c>
      <c r="I59" s="151">
        <v>34.94</v>
      </c>
      <c r="J59" t="s">
        <v>193</v>
      </c>
      <c r="K59">
        <v>24290</v>
      </c>
      <c r="L59">
        <v>540</v>
      </c>
      <c r="M59">
        <v>2372</v>
      </c>
      <c r="N59">
        <v>3638</v>
      </c>
      <c r="O59">
        <v>1736</v>
      </c>
      <c r="P59">
        <v>327</v>
      </c>
      <c r="Q59">
        <v>3044</v>
      </c>
      <c r="R59">
        <v>3609</v>
      </c>
      <c r="S59">
        <v>2256</v>
      </c>
    </row>
    <row r="60" spans="5:19" x14ac:dyDescent="0.2">
      <c r="E60" t="s">
        <v>144</v>
      </c>
      <c r="F60">
        <v>19.2</v>
      </c>
      <c r="G60" s="151">
        <v>58.64</v>
      </c>
      <c r="H60" s="151">
        <v>10.74</v>
      </c>
      <c r="I60" s="151">
        <v>33.75</v>
      </c>
      <c r="J60" t="s">
        <v>193</v>
      </c>
      <c r="K60">
        <v>20533</v>
      </c>
      <c r="L60">
        <v>773</v>
      </c>
      <c r="M60">
        <v>1868</v>
      </c>
      <c r="N60">
        <v>3776</v>
      </c>
      <c r="O60">
        <v>1824</v>
      </c>
      <c r="P60">
        <v>284</v>
      </c>
      <c r="Q60">
        <v>2910</v>
      </c>
      <c r="R60">
        <v>3543</v>
      </c>
      <c r="S60">
        <v>1885</v>
      </c>
    </row>
    <row r="62" spans="5:19" x14ac:dyDescent="0.2">
      <c r="E62" t="s">
        <v>155</v>
      </c>
      <c r="F62">
        <v>12</v>
      </c>
      <c r="G62" s="151">
        <v>37.700000000000003</v>
      </c>
      <c r="H62" s="151">
        <v>5.69</v>
      </c>
      <c r="I62" s="151">
        <v>19.5</v>
      </c>
      <c r="J62" t="s">
        <v>193</v>
      </c>
      <c r="K62">
        <v>22849</v>
      </c>
      <c r="L62">
        <v>15511</v>
      </c>
      <c r="M62">
        <v>1753</v>
      </c>
      <c r="N62">
        <v>2888</v>
      </c>
      <c r="O62">
        <v>824</v>
      </c>
      <c r="P62">
        <v>634</v>
      </c>
      <c r="Q62">
        <v>2120</v>
      </c>
      <c r="R62">
        <v>7348</v>
      </c>
      <c r="S62">
        <v>4378</v>
      </c>
    </row>
    <row r="63" spans="5:19" x14ac:dyDescent="0.2">
      <c r="E63" t="s">
        <v>145</v>
      </c>
      <c r="F63">
        <v>14.4</v>
      </c>
      <c r="G63" s="151">
        <v>38.96</v>
      </c>
      <c r="H63" s="151">
        <v>10.16</v>
      </c>
      <c r="I63" s="151">
        <v>38.46</v>
      </c>
      <c r="J63" t="s">
        <v>193</v>
      </c>
      <c r="K63">
        <v>23184</v>
      </c>
      <c r="L63">
        <v>14863</v>
      </c>
      <c r="M63">
        <v>2950</v>
      </c>
      <c r="N63">
        <v>2962</v>
      </c>
      <c r="O63">
        <v>1483</v>
      </c>
      <c r="P63">
        <v>694</v>
      </c>
      <c r="Q63">
        <v>1967</v>
      </c>
      <c r="R63">
        <v>7554</v>
      </c>
      <c r="S63">
        <v>4162</v>
      </c>
    </row>
    <row r="64" spans="5:19" x14ac:dyDescent="0.2">
      <c r="E64" t="s">
        <v>146</v>
      </c>
      <c r="F64">
        <v>11.7</v>
      </c>
      <c r="G64" s="151">
        <v>40.71</v>
      </c>
      <c r="H64" s="151">
        <v>6.46</v>
      </c>
      <c r="I64" s="151">
        <v>49.81</v>
      </c>
      <c r="J64" t="s">
        <v>193</v>
      </c>
      <c r="K64">
        <v>30365</v>
      </c>
      <c r="L64">
        <v>378</v>
      </c>
      <c r="M64">
        <v>1724</v>
      </c>
      <c r="N64">
        <v>2896</v>
      </c>
      <c r="O64">
        <v>918</v>
      </c>
      <c r="P64">
        <v>398</v>
      </c>
      <c r="Q64">
        <v>2599</v>
      </c>
      <c r="R64">
        <v>4184</v>
      </c>
      <c r="S64">
        <v>3673</v>
      </c>
    </row>
    <row r="65" spans="5:19" x14ac:dyDescent="0.2">
      <c r="E65" t="s">
        <v>147</v>
      </c>
      <c r="F65">
        <v>15.6</v>
      </c>
      <c r="G65" s="151">
        <v>76.47</v>
      </c>
      <c r="H65" s="151">
        <v>17.57</v>
      </c>
      <c r="I65" s="151">
        <v>60.57</v>
      </c>
      <c r="J65" t="s">
        <v>193</v>
      </c>
      <c r="K65">
        <v>25588</v>
      </c>
      <c r="L65">
        <v>939</v>
      </c>
      <c r="M65">
        <v>1309</v>
      </c>
      <c r="N65">
        <v>3158</v>
      </c>
      <c r="O65">
        <v>947</v>
      </c>
      <c r="P65">
        <v>299</v>
      </c>
      <c r="Q65">
        <v>2491</v>
      </c>
      <c r="R65">
        <v>4597</v>
      </c>
      <c r="S65">
        <v>2986</v>
      </c>
    </row>
    <row r="66" spans="5:19" x14ac:dyDescent="0.2">
      <c r="E66" t="s">
        <v>148</v>
      </c>
      <c r="F66">
        <v>11.4</v>
      </c>
      <c r="G66" s="151">
        <v>66.3</v>
      </c>
      <c r="H66" s="151">
        <v>26.8</v>
      </c>
      <c r="I66" s="151">
        <v>39.700000000000003</v>
      </c>
      <c r="J66" t="s">
        <v>193</v>
      </c>
      <c r="K66">
        <v>27277</v>
      </c>
      <c r="L66">
        <v>1015</v>
      </c>
      <c r="M66">
        <v>1027</v>
      </c>
      <c r="N66">
        <v>3479</v>
      </c>
      <c r="O66">
        <v>907</v>
      </c>
      <c r="P66">
        <v>304</v>
      </c>
      <c r="Q66">
        <v>2791</v>
      </c>
      <c r="R66">
        <v>4662</v>
      </c>
      <c r="S66">
        <v>2803</v>
      </c>
    </row>
    <row r="67" spans="5:19" x14ac:dyDescent="0.2">
      <c r="E67" t="s">
        <v>149</v>
      </c>
      <c r="F67">
        <v>18</v>
      </c>
      <c r="G67" s="151">
        <v>64.69</v>
      </c>
      <c r="H67" s="151">
        <v>13.49</v>
      </c>
      <c r="I67" s="151">
        <v>28.19</v>
      </c>
      <c r="J67" t="s">
        <v>193</v>
      </c>
      <c r="K67">
        <v>25564</v>
      </c>
      <c r="L67">
        <v>1049</v>
      </c>
      <c r="M67">
        <v>993</v>
      </c>
      <c r="N67">
        <v>3759</v>
      </c>
      <c r="O67">
        <v>1064</v>
      </c>
      <c r="P67">
        <v>281</v>
      </c>
      <c r="Q67">
        <v>2560</v>
      </c>
      <c r="R67">
        <v>4307</v>
      </c>
      <c r="S67">
        <v>3222</v>
      </c>
    </row>
    <row r="69" spans="5:19" x14ac:dyDescent="0.2">
      <c r="E69" t="s">
        <v>156</v>
      </c>
      <c r="F69">
        <v>0.4</v>
      </c>
      <c r="G69" s="151">
        <v>37.75</v>
      </c>
      <c r="H69" s="151">
        <v>6.85</v>
      </c>
      <c r="I69" s="151">
        <v>22.75</v>
      </c>
      <c r="J69" t="s">
        <v>193</v>
      </c>
      <c r="K69">
        <v>2028</v>
      </c>
      <c r="L69">
        <v>16858</v>
      </c>
      <c r="M69">
        <v>3969</v>
      </c>
      <c r="N69">
        <v>2764</v>
      </c>
      <c r="O69">
        <v>2104</v>
      </c>
      <c r="P69">
        <v>1659</v>
      </c>
      <c r="Q69">
        <v>2859</v>
      </c>
      <c r="R69">
        <v>4553</v>
      </c>
      <c r="S69">
        <v>2365</v>
      </c>
    </row>
    <row r="70" spans="5:19" x14ac:dyDescent="0.2">
      <c r="E70" t="s">
        <v>150</v>
      </c>
      <c r="F70">
        <v>16.8</v>
      </c>
      <c r="G70" s="151">
        <v>35.130000000000003</v>
      </c>
      <c r="H70" s="151">
        <v>7.73</v>
      </c>
      <c r="I70" s="151">
        <v>44.23</v>
      </c>
      <c r="J70" t="s">
        <v>193</v>
      </c>
      <c r="K70">
        <v>15518</v>
      </c>
      <c r="L70">
        <v>4000</v>
      </c>
      <c r="M70">
        <v>1346</v>
      </c>
      <c r="N70">
        <v>3750</v>
      </c>
      <c r="O70">
        <v>1362</v>
      </c>
      <c r="P70">
        <v>392</v>
      </c>
      <c r="Q70">
        <v>3069</v>
      </c>
      <c r="R70">
        <v>5574</v>
      </c>
      <c r="S70">
        <v>2523</v>
      </c>
    </row>
    <row r="71" spans="5:19" x14ac:dyDescent="0.2">
      <c r="E71" t="s">
        <v>151</v>
      </c>
      <c r="F71">
        <v>10.8</v>
      </c>
      <c r="G71" s="151">
        <v>37.28</v>
      </c>
      <c r="H71" s="151">
        <v>8.2799999999999994</v>
      </c>
      <c r="I71" s="151">
        <v>47.98</v>
      </c>
      <c r="J71" t="s">
        <v>193</v>
      </c>
      <c r="K71">
        <v>24781</v>
      </c>
      <c r="L71">
        <v>653</v>
      </c>
      <c r="M71">
        <v>2426</v>
      </c>
      <c r="N71">
        <v>3073</v>
      </c>
      <c r="O71">
        <v>1706</v>
      </c>
      <c r="P71">
        <v>353</v>
      </c>
      <c r="Q71">
        <v>3089</v>
      </c>
      <c r="R71">
        <v>3440</v>
      </c>
      <c r="S71">
        <v>2755</v>
      </c>
    </row>
    <row r="72" spans="5:19" x14ac:dyDescent="0.2">
      <c r="E72" t="s">
        <v>152</v>
      </c>
      <c r="F72">
        <v>16.8</v>
      </c>
      <c r="G72" s="151">
        <v>59.02</v>
      </c>
      <c r="H72" s="151">
        <v>13.72</v>
      </c>
      <c r="I72" s="151">
        <v>59.12</v>
      </c>
      <c r="J72" t="s">
        <v>193</v>
      </c>
      <c r="K72">
        <v>19843</v>
      </c>
      <c r="L72">
        <v>727</v>
      </c>
      <c r="M72">
        <v>1266</v>
      </c>
      <c r="N72">
        <v>3498</v>
      </c>
      <c r="O72">
        <v>1087</v>
      </c>
      <c r="P72">
        <v>279</v>
      </c>
      <c r="Q72">
        <v>2921</v>
      </c>
      <c r="R72">
        <v>3608</v>
      </c>
      <c r="S72">
        <v>2335</v>
      </c>
    </row>
    <row r="73" spans="5:19" x14ac:dyDescent="0.2">
      <c r="E73" t="s">
        <v>153</v>
      </c>
      <c r="F73">
        <v>12</v>
      </c>
      <c r="G73" s="151">
        <v>53.58</v>
      </c>
      <c r="H73" s="151">
        <v>19.98</v>
      </c>
      <c r="I73" s="151">
        <v>37.58</v>
      </c>
      <c r="J73" t="s">
        <v>193</v>
      </c>
      <c r="K73">
        <v>22067</v>
      </c>
      <c r="L73">
        <v>957</v>
      </c>
      <c r="M73">
        <v>948</v>
      </c>
      <c r="N73">
        <v>3303</v>
      </c>
      <c r="O73">
        <v>1239</v>
      </c>
      <c r="P73">
        <v>240</v>
      </c>
      <c r="Q73">
        <v>2797</v>
      </c>
      <c r="R73">
        <v>3313</v>
      </c>
      <c r="S73">
        <v>1916</v>
      </c>
    </row>
    <row r="74" spans="5:19" x14ac:dyDescent="0.2">
      <c r="E74" t="s">
        <v>154</v>
      </c>
      <c r="F74">
        <v>17.100000000000001</v>
      </c>
      <c r="G74" s="151">
        <v>66.05</v>
      </c>
      <c r="H74" s="151">
        <v>16.55</v>
      </c>
      <c r="I74" s="151">
        <v>32.15</v>
      </c>
      <c r="J74" t="s">
        <v>193</v>
      </c>
      <c r="K74">
        <v>18574</v>
      </c>
      <c r="L74">
        <v>1053</v>
      </c>
      <c r="M74">
        <v>876</v>
      </c>
      <c r="N74">
        <v>3642</v>
      </c>
      <c r="O74">
        <v>1509</v>
      </c>
      <c r="P74">
        <v>228</v>
      </c>
      <c r="Q74">
        <v>2860</v>
      </c>
      <c r="R74">
        <v>3443</v>
      </c>
      <c r="S74">
        <v>2022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F942-283B-EB40-A750-32027DF24E8B}">
  <dimension ref="C4:L70"/>
  <sheetViews>
    <sheetView tabSelected="1" workbookViewId="0">
      <selection activeCell="L15" sqref="L15"/>
    </sheetView>
  </sheetViews>
  <sheetFormatPr baseColWidth="10" defaultRowHeight="15" x14ac:dyDescent="0.2"/>
  <cols>
    <col min="3" max="3" width="14.6640625" customWidth="1"/>
    <col min="4" max="5" width="10.83203125" customWidth="1"/>
  </cols>
  <sheetData>
    <row r="4" spans="3:12" x14ac:dyDescent="0.2">
      <c r="C4" t="s">
        <v>224</v>
      </c>
      <c r="D4" t="s">
        <v>56</v>
      </c>
    </row>
    <row r="5" spans="3:12" x14ac:dyDescent="0.2">
      <c r="C5" s="79" t="s">
        <v>146</v>
      </c>
      <c r="D5" s="79">
        <v>30365</v>
      </c>
    </row>
    <row r="6" spans="3:12" x14ac:dyDescent="0.2">
      <c r="C6" s="79" t="s">
        <v>183</v>
      </c>
      <c r="D6" s="79">
        <v>29986</v>
      </c>
    </row>
    <row r="7" spans="3:12" x14ac:dyDescent="0.2">
      <c r="C7" s="79" t="s">
        <v>177</v>
      </c>
      <c r="D7" s="79">
        <v>28208</v>
      </c>
    </row>
    <row r="8" spans="3:12" x14ac:dyDescent="0.2">
      <c r="C8" s="79" t="s">
        <v>182</v>
      </c>
      <c r="D8" s="79">
        <v>27527</v>
      </c>
    </row>
    <row r="9" spans="3:12" x14ac:dyDescent="0.2">
      <c r="C9" s="79" t="s">
        <v>148</v>
      </c>
      <c r="D9" s="79">
        <v>27277</v>
      </c>
    </row>
    <row r="10" spans="3:12" x14ac:dyDescent="0.2">
      <c r="C10" s="79" t="s">
        <v>186</v>
      </c>
      <c r="D10" s="79">
        <v>27195</v>
      </c>
    </row>
    <row r="11" spans="3:12" x14ac:dyDescent="0.2">
      <c r="C11" s="79" t="s">
        <v>181</v>
      </c>
      <c r="D11" s="79">
        <v>25930</v>
      </c>
    </row>
    <row r="12" spans="3:12" x14ac:dyDescent="0.2">
      <c r="C12" s="79" t="s">
        <v>147</v>
      </c>
      <c r="D12" s="79">
        <v>25588</v>
      </c>
    </row>
    <row r="13" spans="3:12" x14ac:dyDescent="0.2">
      <c r="C13" s="79" t="s">
        <v>149</v>
      </c>
      <c r="D13" s="79">
        <v>25564</v>
      </c>
    </row>
    <row r="14" spans="3:12" x14ac:dyDescent="0.2">
      <c r="C14" s="79" t="s">
        <v>178</v>
      </c>
      <c r="D14" s="79">
        <v>25477</v>
      </c>
    </row>
    <row r="15" spans="3:12" x14ac:dyDescent="0.2">
      <c r="C15" s="79" t="s">
        <v>185</v>
      </c>
      <c r="D15" s="79">
        <v>24884</v>
      </c>
      <c r="K15" t="s">
        <v>236</v>
      </c>
      <c r="L15" t="s">
        <v>237</v>
      </c>
    </row>
    <row r="16" spans="3:12" x14ac:dyDescent="0.2">
      <c r="C16" s="79" t="s">
        <v>187</v>
      </c>
      <c r="D16" s="79">
        <v>24835</v>
      </c>
    </row>
    <row r="17" spans="3:12" x14ac:dyDescent="0.2">
      <c r="C17" s="79" t="s">
        <v>151</v>
      </c>
      <c r="D17" s="79">
        <v>24781</v>
      </c>
    </row>
    <row r="18" spans="3:12" x14ac:dyDescent="0.2">
      <c r="C18" s="79" t="s">
        <v>179</v>
      </c>
      <c r="D18" s="79">
        <v>24762</v>
      </c>
      <c r="K18" t="s">
        <v>233</v>
      </c>
      <c r="L18" t="s">
        <v>226</v>
      </c>
    </row>
    <row r="19" spans="3:12" x14ac:dyDescent="0.2">
      <c r="C19" s="79" t="s">
        <v>143</v>
      </c>
      <c r="D19" s="79">
        <v>24290</v>
      </c>
      <c r="K19" t="s">
        <v>234</v>
      </c>
      <c r="L19" t="s">
        <v>227</v>
      </c>
    </row>
    <row r="20" spans="3:12" x14ac:dyDescent="0.2">
      <c r="C20" s="79" t="s">
        <v>141</v>
      </c>
      <c r="D20" s="79">
        <v>23895</v>
      </c>
      <c r="K20" t="s">
        <v>198</v>
      </c>
      <c r="L20" t="s">
        <v>228</v>
      </c>
    </row>
    <row r="21" spans="3:12" x14ac:dyDescent="0.2">
      <c r="C21" s="79" t="s">
        <v>176</v>
      </c>
      <c r="D21" s="79">
        <v>23564</v>
      </c>
      <c r="K21" t="s">
        <v>199</v>
      </c>
      <c r="L21" t="s">
        <v>229</v>
      </c>
    </row>
    <row r="22" spans="3:12" x14ac:dyDescent="0.2">
      <c r="C22" s="79" t="s">
        <v>180</v>
      </c>
      <c r="D22" s="79">
        <v>23397</v>
      </c>
      <c r="K22" t="s">
        <v>200</v>
      </c>
      <c r="L22" t="s">
        <v>230</v>
      </c>
    </row>
    <row r="23" spans="3:12" x14ac:dyDescent="0.2">
      <c r="C23" s="79" t="s">
        <v>145</v>
      </c>
      <c r="D23" s="79">
        <v>23184</v>
      </c>
      <c r="K23" t="s">
        <v>201</v>
      </c>
      <c r="L23" t="s">
        <v>231</v>
      </c>
    </row>
    <row r="24" spans="3:12" x14ac:dyDescent="0.2">
      <c r="C24" s="79" t="s">
        <v>155</v>
      </c>
      <c r="D24" s="79">
        <v>22849</v>
      </c>
      <c r="K24" t="s">
        <v>202</v>
      </c>
      <c r="L24" t="s">
        <v>232</v>
      </c>
    </row>
    <row r="25" spans="3:12" x14ac:dyDescent="0.2">
      <c r="C25" s="79" t="s">
        <v>61</v>
      </c>
      <c r="D25" s="79">
        <v>22145</v>
      </c>
      <c r="K25" t="s">
        <v>203</v>
      </c>
      <c r="L25" t="s">
        <v>233</v>
      </c>
    </row>
    <row r="26" spans="3:12" x14ac:dyDescent="0.2">
      <c r="C26" s="79" t="s">
        <v>153</v>
      </c>
      <c r="D26" s="79">
        <v>22067</v>
      </c>
      <c r="K26" t="s">
        <v>204</v>
      </c>
      <c r="L26" t="s">
        <v>234</v>
      </c>
    </row>
    <row r="27" spans="3:12" x14ac:dyDescent="0.2">
      <c r="C27" s="79" t="s">
        <v>62</v>
      </c>
      <c r="D27" s="79">
        <v>21840</v>
      </c>
      <c r="K27" t="s">
        <v>205</v>
      </c>
      <c r="L27" t="s">
        <v>198</v>
      </c>
    </row>
    <row r="28" spans="3:12" x14ac:dyDescent="0.2">
      <c r="C28" s="79" t="s">
        <v>184</v>
      </c>
      <c r="D28" s="79">
        <v>21637</v>
      </c>
      <c r="G28" t="s">
        <v>225</v>
      </c>
      <c r="K28" t="s">
        <v>45</v>
      </c>
      <c r="L28" t="s">
        <v>199</v>
      </c>
    </row>
    <row r="29" spans="3:12" x14ac:dyDescent="0.2">
      <c r="C29" s="79" t="s">
        <v>65</v>
      </c>
      <c r="D29" s="79">
        <v>21100</v>
      </c>
      <c r="K29" t="s">
        <v>46</v>
      </c>
      <c r="L29" t="s">
        <v>200</v>
      </c>
    </row>
    <row r="30" spans="3:12" x14ac:dyDescent="0.2">
      <c r="C30" s="79" t="s">
        <v>144</v>
      </c>
      <c r="D30" s="79">
        <v>20533</v>
      </c>
      <c r="K30" t="s">
        <v>47</v>
      </c>
      <c r="L30" t="s">
        <v>201</v>
      </c>
    </row>
    <row r="31" spans="3:12" x14ac:dyDescent="0.2">
      <c r="C31" s="79" t="s">
        <v>152</v>
      </c>
      <c r="D31" s="79">
        <v>19843</v>
      </c>
      <c r="K31" t="s">
        <v>48</v>
      </c>
      <c r="L31" t="s">
        <v>202</v>
      </c>
    </row>
    <row r="32" spans="3:12" x14ac:dyDescent="0.2">
      <c r="C32" s="79" t="s">
        <v>154</v>
      </c>
      <c r="D32" s="79">
        <v>18574</v>
      </c>
      <c r="K32" t="s">
        <v>38</v>
      </c>
      <c r="L32" t="s">
        <v>203</v>
      </c>
    </row>
    <row r="33" spans="3:12" x14ac:dyDescent="0.2">
      <c r="C33" s="79" t="s">
        <v>70</v>
      </c>
      <c r="D33" s="79">
        <v>18266</v>
      </c>
      <c r="K33" t="s">
        <v>39</v>
      </c>
      <c r="L33" t="s">
        <v>204</v>
      </c>
    </row>
    <row r="34" spans="3:12" x14ac:dyDescent="0.2">
      <c r="C34" s="79" t="s">
        <v>71</v>
      </c>
      <c r="D34" s="79">
        <v>18227</v>
      </c>
      <c r="K34" t="s">
        <v>235</v>
      </c>
      <c r="L34" t="s">
        <v>205</v>
      </c>
    </row>
    <row r="35" spans="3:12" x14ac:dyDescent="0.2">
      <c r="C35" s="79" t="s">
        <v>171</v>
      </c>
      <c r="D35" s="79">
        <v>18144</v>
      </c>
    </row>
    <row r="36" spans="3:12" x14ac:dyDescent="0.2">
      <c r="C36" s="79" t="s">
        <v>60</v>
      </c>
      <c r="D36" s="79">
        <v>17858</v>
      </c>
    </row>
    <row r="37" spans="3:12" x14ac:dyDescent="0.2">
      <c r="C37" s="79" t="s">
        <v>69</v>
      </c>
      <c r="D37" s="79">
        <v>17650</v>
      </c>
    </row>
    <row r="38" spans="3:12" x14ac:dyDescent="0.2">
      <c r="C38" s="192" t="s">
        <v>142</v>
      </c>
      <c r="D38" s="192">
        <v>17148</v>
      </c>
    </row>
    <row r="39" spans="3:12" x14ac:dyDescent="0.2">
      <c r="C39" s="192" t="s">
        <v>66</v>
      </c>
      <c r="D39" s="192">
        <v>17138</v>
      </c>
    </row>
    <row r="40" spans="3:12" x14ac:dyDescent="0.2">
      <c r="C40" s="192" t="s">
        <v>63</v>
      </c>
      <c r="D40" s="192">
        <v>16749</v>
      </c>
    </row>
    <row r="41" spans="3:12" x14ac:dyDescent="0.2">
      <c r="C41" s="192" t="s">
        <v>174</v>
      </c>
      <c r="D41" s="192">
        <v>16708</v>
      </c>
    </row>
    <row r="42" spans="3:12" x14ac:dyDescent="0.2">
      <c r="C42" s="192" t="s">
        <v>172</v>
      </c>
      <c r="D42" s="192">
        <v>16397</v>
      </c>
    </row>
    <row r="43" spans="3:12" x14ac:dyDescent="0.2">
      <c r="C43" s="192" t="s">
        <v>64</v>
      </c>
      <c r="D43" s="192">
        <v>16279</v>
      </c>
    </row>
    <row r="44" spans="3:12" x14ac:dyDescent="0.2">
      <c r="C44" s="192" t="s">
        <v>163</v>
      </c>
      <c r="D44" s="192">
        <v>16169</v>
      </c>
    </row>
    <row r="45" spans="3:12" x14ac:dyDescent="0.2">
      <c r="C45" s="192" t="s">
        <v>167</v>
      </c>
      <c r="D45" s="192">
        <v>16161</v>
      </c>
    </row>
    <row r="46" spans="3:12" x14ac:dyDescent="0.2">
      <c r="C46" s="192" t="s">
        <v>173</v>
      </c>
      <c r="D46" s="192">
        <v>15614</v>
      </c>
    </row>
    <row r="47" spans="3:12" x14ac:dyDescent="0.2">
      <c r="C47" s="192" t="s">
        <v>161</v>
      </c>
      <c r="D47" s="192">
        <v>15576</v>
      </c>
    </row>
    <row r="48" spans="3:12" x14ac:dyDescent="0.2">
      <c r="C48" s="192" t="s">
        <v>162</v>
      </c>
      <c r="D48" s="192">
        <v>15562</v>
      </c>
    </row>
    <row r="49" spans="3:4" x14ac:dyDescent="0.2">
      <c r="C49" s="192" t="s">
        <v>157</v>
      </c>
      <c r="D49" s="192">
        <v>15549</v>
      </c>
    </row>
    <row r="50" spans="3:4" x14ac:dyDescent="0.2">
      <c r="C50" s="192" t="s">
        <v>150</v>
      </c>
      <c r="D50" s="192">
        <v>15518</v>
      </c>
    </row>
    <row r="51" spans="3:4" x14ac:dyDescent="0.2">
      <c r="C51" s="192" t="s">
        <v>168</v>
      </c>
      <c r="D51" s="192">
        <v>15268</v>
      </c>
    </row>
    <row r="52" spans="3:4" x14ac:dyDescent="0.2">
      <c r="C52" s="192" t="s">
        <v>170</v>
      </c>
      <c r="D52" s="192">
        <v>15148</v>
      </c>
    </row>
    <row r="53" spans="3:4" x14ac:dyDescent="0.2">
      <c r="C53" s="192" t="s">
        <v>169</v>
      </c>
      <c r="D53" s="192">
        <v>15063</v>
      </c>
    </row>
    <row r="54" spans="3:4" x14ac:dyDescent="0.2">
      <c r="C54" s="192" t="s">
        <v>175</v>
      </c>
      <c r="D54" s="192">
        <v>14602</v>
      </c>
    </row>
    <row r="55" spans="3:4" x14ac:dyDescent="0.2">
      <c r="C55" s="192" t="s">
        <v>76</v>
      </c>
      <c r="D55" s="192">
        <v>13793</v>
      </c>
    </row>
    <row r="56" spans="3:4" x14ac:dyDescent="0.2">
      <c r="C56" s="192" t="s">
        <v>164</v>
      </c>
      <c r="D56" s="192">
        <v>13707</v>
      </c>
    </row>
    <row r="57" spans="3:4" x14ac:dyDescent="0.2">
      <c r="C57" s="192" t="s">
        <v>158</v>
      </c>
      <c r="D57" s="192">
        <v>13403</v>
      </c>
    </row>
    <row r="58" spans="3:4" x14ac:dyDescent="0.2">
      <c r="C58" s="192" t="s">
        <v>75</v>
      </c>
      <c r="D58" s="192">
        <v>12697</v>
      </c>
    </row>
    <row r="59" spans="3:4" x14ac:dyDescent="0.2">
      <c r="C59" s="192" t="s">
        <v>67</v>
      </c>
      <c r="D59" s="192">
        <v>12406</v>
      </c>
    </row>
    <row r="60" spans="3:4" x14ac:dyDescent="0.2">
      <c r="C60" s="192" t="s">
        <v>165</v>
      </c>
      <c r="D60" s="192">
        <v>12269</v>
      </c>
    </row>
    <row r="61" spans="3:4" x14ac:dyDescent="0.2">
      <c r="C61" s="192" t="s">
        <v>160</v>
      </c>
      <c r="D61" s="192">
        <v>12052</v>
      </c>
    </row>
    <row r="62" spans="3:4" x14ac:dyDescent="0.2">
      <c r="C62" s="192" t="s">
        <v>140</v>
      </c>
      <c r="D62" s="192">
        <v>11725</v>
      </c>
    </row>
    <row r="63" spans="3:4" x14ac:dyDescent="0.2">
      <c r="C63" s="192" t="s">
        <v>74</v>
      </c>
      <c r="D63" s="192">
        <v>11583</v>
      </c>
    </row>
    <row r="64" spans="3:4" x14ac:dyDescent="0.2">
      <c r="C64" s="192" t="s">
        <v>139</v>
      </c>
      <c r="D64" s="192">
        <v>11183</v>
      </c>
    </row>
    <row r="65" spans="3:4" x14ac:dyDescent="0.2">
      <c r="C65" s="192" t="s">
        <v>166</v>
      </c>
      <c r="D65" s="192">
        <v>10463</v>
      </c>
    </row>
    <row r="66" spans="3:4" x14ac:dyDescent="0.2">
      <c r="C66" s="192" t="s">
        <v>73</v>
      </c>
      <c r="D66" s="192">
        <v>10411</v>
      </c>
    </row>
    <row r="67" spans="3:4" x14ac:dyDescent="0.2">
      <c r="C67" s="192" t="s">
        <v>68</v>
      </c>
      <c r="D67" s="192">
        <v>10295</v>
      </c>
    </row>
    <row r="68" spans="3:4" x14ac:dyDescent="0.2">
      <c r="C68" s="192" t="s">
        <v>159</v>
      </c>
      <c r="D68" s="192">
        <v>10081</v>
      </c>
    </row>
    <row r="69" spans="3:4" x14ac:dyDescent="0.2">
      <c r="C69" s="192" t="s">
        <v>72</v>
      </c>
      <c r="D69" s="192">
        <v>9623</v>
      </c>
    </row>
    <row r="70" spans="3:4" x14ac:dyDescent="0.2">
      <c r="C70" s="192" t="s">
        <v>156</v>
      </c>
      <c r="D70" s="192">
        <v>2028</v>
      </c>
    </row>
  </sheetData>
  <sortState xmlns:xlrd2="http://schemas.microsoft.com/office/spreadsheetml/2017/richdata2" ref="C5:D70">
    <sortCondition descending="1" ref="D7:D70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91C5-74E1-44C3-98DF-81645218C020}">
  <dimension ref="A1:M22"/>
  <sheetViews>
    <sheetView workbookViewId="0">
      <selection activeCell="K39" sqref="K39"/>
    </sheetView>
  </sheetViews>
  <sheetFormatPr baseColWidth="10" defaultColWidth="8.83203125" defaultRowHeight="15" x14ac:dyDescent="0.2"/>
  <sheetData>
    <row r="1" spans="1:13" x14ac:dyDescent="0.2">
      <c r="A1" s="103"/>
      <c r="B1" s="188" t="s">
        <v>4</v>
      </c>
      <c r="C1" s="188"/>
      <c r="D1" s="188"/>
      <c r="E1" s="188"/>
      <c r="F1" s="188" t="s">
        <v>5</v>
      </c>
      <c r="G1" s="188"/>
      <c r="H1" s="188"/>
      <c r="I1" s="188"/>
      <c r="J1" s="188" t="s">
        <v>6</v>
      </c>
      <c r="K1" s="188"/>
      <c r="L1" s="188"/>
      <c r="M1" s="188"/>
    </row>
    <row r="2" spans="1:13" x14ac:dyDescent="0.2">
      <c r="A2" s="103"/>
      <c r="B2" s="103" t="s">
        <v>45</v>
      </c>
      <c r="C2" s="103" t="s">
        <v>46</v>
      </c>
      <c r="D2" s="103" t="s">
        <v>47</v>
      </c>
      <c r="E2" s="103" t="s">
        <v>48</v>
      </c>
      <c r="F2" s="103" t="s">
        <v>45</v>
      </c>
      <c r="G2" s="103" t="s">
        <v>46</v>
      </c>
      <c r="H2" s="103" t="s">
        <v>47</v>
      </c>
      <c r="I2" s="103" t="s">
        <v>48</v>
      </c>
      <c r="J2" s="103" t="s">
        <v>45</v>
      </c>
      <c r="K2" s="103" t="s">
        <v>46</v>
      </c>
      <c r="L2" s="103" t="s">
        <v>47</v>
      </c>
      <c r="M2" s="103" t="s">
        <v>48</v>
      </c>
    </row>
    <row r="3" spans="1:13" x14ac:dyDescent="0.2">
      <c r="A3" s="119" t="s">
        <v>49</v>
      </c>
      <c r="B3" s="104">
        <v>1.93</v>
      </c>
      <c r="C3" s="104">
        <v>21.2</v>
      </c>
      <c r="D3" s="104">
        <v>14</v>
      </c>
      <c r="E3" s="104">
        <v>2.04</v>
      </c>
      <c r="F3" s="104">
        <v>0.95</v>
      </c>
      <c r="G3" s="104">
        <v>3.95</v>
      </c>
      <c r="H3" s="104">
        <v>7.06</v>
      </c>
      <c r="I3" s="104">
        <v>1.39</v>
      </c>
      <c r="J3" s="104">
        <v>0.28999999999999998</v>
      </c>
      <c r="K3" s="104">
        <v>1.84</v>
      </c>
      <c r="L3" s="104">
        <v>4.71</v>
      </c>
      <c r="M3" s="104">
        <v>0.87</v>
      </c>
    </row>
    <row r="4" spans="1:13" x14ac:dyDescent="0.2">
      <c r="A4" s="119" t="s">
        <v>24</v>
      </c>
      <c r="B4" s="104">
        <v>25.2</v>
      </c>
      <c r="C4" s="104">
        <v>16.2</v>
      </c>
      <c r="D4" s="104">
        <v>9.0399999999999991</v>
      </c>
      <c r="E4" s="104">
        <v>9.6999999999999993</v>
      </c>
      <c r="F4" s="104">
        <v>2.35</v>
      </c>
      <c r="G4" s="104">
        <v>6.89</v>
      </c>
      <c r="H4" s="104">
        <v>7.88</v>
      </c>
      <c r="I4" s="104">
        <v>1.81</v>
      </c>
      <c r="J4" s="104">
        <v>1.05</v>
      </c>
      <c r="K4" s="104">
        <v>1.86</v>
      </c>
      <c r="L4" s="104">
        <v>5.0999999999999996</v>
      </c>
      <c r="M4" s="104">
        <v>1.1100000000000001</v>
      </c>
    </row>
    <row r="5" spans="1:13" x14ac:dyDescent="0.2">
      <c r="A5" s="119" t="s">
        <v>50</v>
      </c>
      <c r="B5" s="104">
        <v>75.900000000000006</v>
      </c>
      <c r="C5" s="104">
        <v>63.6</v>
      </c>
      <c r="D5" s="104">
        <v>51.7</v>
      </c>
      <c r="E5" s="104">
        <v>49.7</v>
      </c>
      <c r="F5" s="104">
        <v>28.8</v>
      </c>
      <c r="G5" s="104">
        <v>37.5</v>
      </c>
      <c r="H5" s="104">
        <v>21.6</v>
      </c>
      <c r="I5" s="104">
        <v>15.4</v>
      </c>
      <c r="J5" s="104">
        <v>20.100000000000001</v>
      </c>
      <c r="K5" s="104">
        <v>23.6</v>
      </c>
      <c r="L5" s="104">
        <v>22.8</v>
      </c>
      <c r="M5" s="104">
        <v>12.8</v>
      </c>
    </row>
    <row r="6" spans="1:13" x14ac:dyDescent="0.2">
      <c r="A6" s="119" t="s">
        <v>22</v>
      </c>
      <c r="B6" s="104">
        <v>3.16</v>
      </c>
      <c r="C6" s="104">
        <v>2.61</v>
      </c>
      <c r="D6" s="104">
        <v>6.6</v>
      </c>
      <c r="E6" s="104">
        <v>7.59</v>
      </c>
      <c r="F6" s="104">
        <v>0.63</v>
      </c>
      <c r="G6" s="104">
        <v>2.4700000000000002</v>
      </c>
      <c r="H6" s="104">
        <v>1.84</v>
      </c>
      <c r="I6" s="104">
        <v>1.2</v>
      </c>
      <c r="J6" s="104">
        <v>0.21</v>
      </c>
      <c r="K6" s="104">
        <v>1.39</v>
      </c>
      <c r="L6" s="104">
        <v>1.8</v>
      </c>
      <c r="M6" s="104">
        <v>2.06</v>
      </c>
    </row>
    <row r="7" spans="1:13" x14ac:dyDescent="0.2">
      <c r="A7" s="119" t="s">
        <v>23</v>
      </c>
      <c r="B7" s="104">
        <v>12.4</v>
      </c>
      <c r="C7" s="104">
        <v>11.7</v>
      </c>
      <c r="D7" s="104">
        <v>5.99</v>
      </c>
      <c r="E7" s="104">
        <v>5.98</v>
      </c>
      <c r="F7" s="104">
        <v>4.13</v>
      </c>
      <c r="G7" s="104">
        <v>17.3</v>
      </c>
      <c r="H7" s="104">
        <v>7.51</v>
      </c>
      <c r="I7" s="104">
        <v>2.94</v>
      </c>
      <c r="J7" s="104">
        <v>1.72</v>
      </c>
      <c r="K7" s="104">
        <v>3.55</v>
      </c>
      <c r="L7" s="104">
        <v>7.56</v>
      </c>
      <c r="M7" s="104">
        <v>2.67</v>
      </c>
    </row>
    <row r="8" spans="1:13" x14ac:dyDescent="0.2">
      <c r="A8" s="101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x14ac:dyDescent="0.2">
      <c r="A9" s="101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x14ac:dyDescent="0.2">
      <c r="A10" s="101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21" thickBot="1" x14ac:dyDescent="0.25">
      <c r="A11" s="102" t="s">
        <v>51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x14ac:dyDescent="0.2">
      <c r="A12" s="113"/>
      <c r="B12" s="189" t="s">
        <v>4</v>
      </c>
      <c r="C12" s="190"/>
      <c r="D12" s="190"/>
      <c r="E12" s="191"/>
      <c r="F12" s="189" t="s">
        <v>5</v>
      </c>
      <c r="G12" s="190"/>
      <c r="H12" s="190"/>
      <c r="I12" s="191"/>
      <c r="J12" s="189" t="s">
        <v>6</v>
      </c>
      <c r="K12" s="190"/>
      <c r="L12" s="190"/>
      <c r="M12" s="191"/>
    </row>
    <row r="13" spans="1:13" x14ac:dyDescent="0.2">
      <c r="A13" s="113"/>
      <c r="B13" s="106" t="s">
        <v>45</v>
      </c>
      <c r="C13" s="103" t="s">
        <v>46</v>
      </c>
      <c r="D13" s="103" t="s">
        <v>47</v>
      </c>
      <c r="E13" s="107" t="s">
        <v>48</v>
      </c>
      <c r="F13" s="106" t="s">
        <v>45</v>
      </c>
      <c r="G13" s="103" t="s">
        <v>46</v>
      </c>
      <c r="H13" s="103" t="s">
        <v>47</v>
      </c>
      <c r="I13" s="107" t="s">
        <v>48</v>
      </c>
      <c r="J13" s="106" t="s">
        <v>45</v>
      </c>
      <c r="K13" s="103" t="s">
        <v>46</v>
      </c>
      <c r="L13" s="103" t="s">
        <v>47</v>
      </c>
      <c r="M13" s="107" t="s">
        <v>48</v>
      </c>
    </row>
    <row r="14" spans="1:13" x14ac:dyDescent="0.2">
      <c r="A14" s="114" t="s">
        <v>24</v>
      </c>
      <c r="B14" s="111">
        <f>25.2-B3</f>
        <v>23.27</v>
      </c>
      <c r="C14" s="108">
        <f>16.2-C3</f>
        <v>-5</v>
      </c>
      <c r="D14" s="105">
        <f>9.04-D3</f>
        <v>-4.9600000000000009</v>
      </c>
      <c r="E14" s="109">
        <f>9.7-E3</f>
        <v>7.6599999999999993</v>
      </c>
      <c r="F14" s="111">
        <f>2.35-F3</f>
        <v>1.4000000000000001</v>
      </c>
      <c r="G14" s="105">
        <f>6.89-G3</f>
        <v>2.9399999999999995</v>
      </c>
      <c r="H14" s="105">
        <f>7.88-H3</f>
        <v>0.82000000000000028</v>
      </c>
      <c r="I14" s="109">
        <f>1.81-I3</f>
        <v>0.42000000000000015</v>
      </c>
      <c r="J14" s="111">
        <f>1.05-J3</f>
        <v>0.76</v>
      </c>
      <c r="K14" s="105">
        <f>1.86-K3</f>
        <v>2.0000000000000018E-2</v>
      </c>
      <c r="L14" s="105">
        <f>5.1-L3</f>
        <v>0.38999999999999968</v>
      </c>
      <c r="M14" s="109">
        <f>1.11-M3</f>
        <v>0.2400000000000001</v>
      </c>
    </row>
    <row r="15" spans="1:13" x14ac:dyDescent="0.2">
      <c r="A15" s="114" t="s">
        <v>50</v>
      </c>
      <c r="B15" s="111">
        <f>75.9-B3</f>
        <v>73.97</v>
      </c>
      <c r="C15" s="105">
        <f>63.6-C3</f>
        <v>42.400000000000006</v>
      </c>
      <c r="D15" s="105">
        <f>51.7-D3</f>
        <v>37.700000000000003</v>
      </c>
      <c r="E15" s="109">
        <f>49.7-E3</f>
        <v>47.660000000000004</v>
      </c>
      <c r="F15" s="111">
        <f>28.8-F4</f>
        <v>26.45</v>
      </c>
      <c r="G15" s="105">
        <f>37.5-G3</f>
        <v>33.549999999999997</v>
      </c>
      <c r="H15" s="105">
        <f>21.6-H3</f>
        <v>14.540000000000003</v>
      </c>
      <c r="I15" s="109">
        <f>15.4-I3</f>
        <v>14.01</v>
      </c>
      <c r="J15" s="111">
        <f>20.1-J3</f>
        <v>19.810000000000002</v>
      </c>
      <c r="K15" s="105">
        <f>23.6-K3</f>
        <v>21.76</v>
      </c>
      <c r="L15" s="105">
        <f>22.8-L3</f>
        <v>18.09</v>
      </c>
      <c r="M15" s="109">
        <f>12.8-M3</f>
        <v>11.930000000000001</v>
      </c>
    </row>
    <row r="16" spans="1:13" x14ac:dyDescent="0.2">
      <c r="A16" s="115"/>
      <c r="B16" s="112"/>
      <c r="C16" s="104"/>
      <c r="D16" s="104"/>
      <c r="E16" s="110"/>
      <c r="F16" s="112"/>
      <c r="G16" s="104"/>
      <c r="H16" s="104"/>
      <c r="I16" s="110"/>
      <c r="J16" s="112"/>
      <c r="K16" s="104"/>
      <c r="L16" s="104"/>
      <c r="M16" s="110"/>
    </row>
    <row r="17" spans="1:13" x14ac:dyDescent="0.2">
      <c r="A17" s="115" t="s">
        <v>22</v>
      </c>
      <c r="B17" s="112">
        <f>3.16-B3</f>
        <v>1.2300000000000002</v>
      </c>
      <c r="C17" s="104">
        <f>2.61-C3</f>
        <v>-18.59</v>
      </c>
      <c r="D17" s="104">
        <f>6.6-D3</f>
        <v>-7.4</v>
      </c>
      <c r="E17" s="110">
        <f>7.59-E3</f>
        <v>5.55</v>
      </c>
      <c r="F17" s="112">
        <f>0.63-F3</f>
        <v>-0.31999999999999995</v>
      </c>
      <c r="G17" s="104">
        <f>2.47-G3</f>
        <v>-1.48</v>
      </c>
      <c r="H17" s="104">
        <f>1.84-H3</f>
        <v>-5.22</v>
      </c>
      <c r="I17" s="110">
        <f>1.2-I3</f>
        <v>-0.18999999999999995</v>
      </c>
      <c r="J17" s="112">
        <f>0.21-J3</f>
        <v>-7.9999999999999988E-2</v>
      </c>
      <c r="K17" s="104">
        <f>1.39-K3</f>
        <v>-0.45000000000000018</v>
      </c>
      <c r="L17" s="104">
        <f>1.8-L3</f>
        <v>-2.91</v>
      </c>
      <c r="M17" s="110">
        <f>2.06-M3</f>
        <v>1.19</v>
      </c>
    </row>
    <row r="18" spans="1:13" x14ac:dyDescent="0.2">
      <c r="A18" s="115" t="s">
        <v>23</v>
      </c>
      <c r="B18" s="112">
        <f>12.4-B3</f>
        <v>10.47</v>
      </c>
      <c r="C18" s="104">
        <f>11.7-C3</f>
        <v>-9.5</v>
      </c>
      <c r="D18" s="104">
        <f>5.99-D3</f>
        <v>-8.01</v>
      </c>
      <c r="E18" s="110">
        <f>5.98-E3</f>
        <v>3.9400000000000004</v>
      </c>
      <c r="F18" s="112">
        <f>4.13-F3</f>
        <v>3.1799999999999997</v>
      </c>
      <c r="G18" s="104">
        <f>17.3-G3</f>
        <v>13.350000000000001</v>
      </c>
      <c r="H18" s="104">
        <f>7.51-H3</f>
        <v>0.45000000000000018</v>
      </c>
      <c r="I18" s="110">
        <f>2.94-I3</f>
        <v>1.55</v>
      </c>
      <c r="J18" s="112">
        <f>1.72-J3</f>
        <v>1.43</v>
      </c>
      <c r="K18" s="104">
        <f>3.55-K3</f>
        <v>1.7099999999999997</v>
      </c>
      <c r="L18" s="104">
        <f>7.56-L3</f>
        <v>2.8499999999999996</v>
      </c>
      <c r="M18" s="110">
        <f>2.67-M3</f>
        <v>1.7999999999999998</v>
      </c>
    </row>
    <row r="19" spans="1:13" ht="16" thickBot="1" x14ac:dyDescent="0.25">
      <c r="A19" s="115" t="s">
        <v>24</v>
      </c>
      <c r="B19" s="116">
        <v>23.27</v>
      </c>
      <c r="C19" s="117">
        <v>-5</v>
      </c>
      <c r="D19" s="117">
        <v>-4.9600000000000009</v>
      </c>
      <c r="E19" s="118">
        <v>7.6599999999999993</v>
      </c>
      <c r="F19" s="116">
        <v>1.4000000000000001</v>
      </c>
      <c r="G19" s="117">
        <v>2.9399999999999995</v>
      </c>
      <c r="H19" s="117">
        <v>0.82000000000000028</v>
      </c>
      <c r="I19" s="118">
        <v>0.42000000000000015</v>
      </c>
      <c r="J19" s="116">
        <v>0.76</v>
      </c>
      <c r="K19" s="117">
        <v>2.0000000000000018E-2</v>
      </c>
      <c r="L19" s="117">
        <v>0.38999999999999968</v>
      </c>
      <c r="M19" s="118">
        <v>0.2400000000000001</v>
      </c>
    </row>
    <row r="20" spans="1:13" x14ac:dyDescent="0.2">
      <c r="A20" s="101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x14ac:dyDescent="0.2">
      <c r="A21" s="101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x14ac:dyDescent="0.2">
      <c r="A22" s="101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</sheetData>
  <mergeCells count="6">
    <mergeCell ref="B1:E1"/>
    <mergeCell ref="F1:I1"/>
    <mergeCell ref="J1:M1"/>
    <mergeCell ref="B12:E12"/>
    <mergeCell ref="F12:I12"/>
    <mergeCell ref="J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443B-251D-4A1E-B081-E744B09460F5}">
  <dimension ref="A1:M142"/>
  <sheetViews>
    <sheetView workbookViewId="0">
      <selection activeCell="A122" sqref="A122:J143"/>
    </sheetView>
  </sheetViews>
  <sheetFormatPr baseColWidth="10" defaultColWidth="8.83203125" defaultRowHeight="15" x14ac:dyDescent="0.2"/>
  <cols>
    <col min="1" max="1" width="15.6640625" customWidth="1"/>
    <col min="2" max="2" width="9.83203125" bestFit="1" customWidth="1"/>
    <col min="3" max="3" width="11.5" bestFit="1" customWidth="1"/>
    <col min="4" max="4" width="11.33203125" bestFit="1" customWidth="1"/>
    <col min="5" max="5" width="11.5" bestFit="1" customWidth="1"/>
    <col min="6" max="6" width="11" bestFit="1" customWidth="1"/>
    <col min="7" max="7" width="9.83203125" bestFit="1" customWidth="1"/>
    <col min="8" max="9" width="11" bestFit="1" customWidth="1"/>
    <col min="10" max="10" width="10.1640625" bestFit="1" customWidth="1"/>
    <col min="12" max="12" width="10.83203125" bestFit="1" customWidth="1"/>
    <col min="13" max="13" width="10.33203125" bestFit="1" customWidth="1"/>
  </cols>
  <sheetData>
    <row r="1" spans="1:9" ht="18.5" customHeight="1" x14ac:dyDescent="0.2">
      <c r="A1" s="150"/>
      <c r="B1" s="147" t="s">
        <v>52</v>
      </c>
      <c r="C1" s="147" t="s">
        <v>53</v>
      </c>
      <c r="D1" s="147" t="s">
        <v>59</v>
      </c>
      <c r="E1" s="147" t="s">
        <v>54</v>
      </c>
      <c r="F1" s="147" t="s">
        <v>55</v>
      </c>
      <c r="G1" s="147" t="s">
        <v>56</v>
      </c>
      <c r="H1" s="147" t="s">
        <v>57</v>
      </c>
      <c r="I1" s="147" t="s">
        <v>58</v>
      </c>
    </row>
    <row r="2" spans="1:9" x14ac:dyDescent="0.2">
      <c r="A2" t="s">
        <v>159</v>
      </c>
      <c r="B2">
        <v>10128</v>
      </c>
      <c r="C2">
        <v>14772</v>
      </c>
      <c r="D2">
        <v>2760</v>
      </c>
      <c r="E2">
        <v>2412</v>
      </c>
      <c r="F2">
        <v>12043</v>
      </c>
      <c r="G2">
        <v>10081</v>
      </c>
      <c r="H2">
        <v>6014</v>
      </c>
      <c r="I2">
        <v>5202</v>
      </c>
    </row>
    <row r="3" spans="1:9" x14ac:dyDescent="0.2">
      <c r="A3" t="s">
        <v>72</v>
      </c>
      <c r="B3">
        <v>9068</v>
      </c>
      <c r="C3">
        <v>14611</v>
      </c>
      <c r="D3">
        <v>2689</v>
      </c>
      <c r="E3">
        <v>1859</v>
      </c>
      <c r="F3">
        <v>6556</v>
      </c>
      <c r="G3">
        <v>9623</v>
      </c>
      <c r="H3">
        <v>3176</v>
      </c>
      <c r="I3">
        <v>4742</v>
      </c>
    </row>
    <row r="4" spans="1:9" x14ac:dyDescent="0.2">
      <c r="A4" t="s">
        <v>73</v>
      </c>
      <c r="B4">
        <v>9235</v>
      </c>
      <c r="C4">
        <v>16932</v>
      </c>
      <c r="D4">
        <v>2949</v>
      </c>
      <c r="E4">
        <v>2352</v>
      </c>
      <c r="F4">
        <v>5879</v>
      </c>
      <c r="G4">
        <v>10411</v>
      </c>
      <c r="H4">
        <v>2359</v>
      </c>
      <c r="I4">
        <v>3640</v>
      </c>
    </row>
    <row r="5" spans="1:9" x14ac:dyDescent="0.2">
      <c r="A5" t="s">
        <v>74</v>
      </c>
      <c r="B5">
        <v>7837</v>
      </c>
      <c r="C5">
        <v>14624</v>
      </c>
      <c r="D5">
        <v>2197</v>
      </c>
      <c r="E5">
        <v>2084</v>
      </c>
      <c r="F5">
        <v>11934</v>
      </c>
      <c r="G5">
        <v>11583</v>
      </c>
      <c r="H5">
        <v>4536</v>
      </c>
      <c r="I5">
        <v>4644</v>
      </c>
    </row>
    <row r="6" spans="1:9" x14ac:dyDescent="0.2">
      <c r="A6" t="s">
        <v>75</v>
      </c>
      <c r="B6">
        <v>8175</v>
      </c>
      <c r="C6">
        <v>15324</v>
      </c>
      <c r="D6">
        <v>2236</v>
      </c>
      <c r="E6">
        <v>2189</v>
      </c>
      <c r="F6">
        <v>11537</v>
      </c>
      <c r="G6">
        <v>12697</v>
      </c>
      <c r="H6">
        <v>5384</v>
      </c>
      <c r="I6">
        <v>4717</v>
      </c>
    </row>
    <row r="7" spans="1:9" x14ac:dyDescent="0.2">
      <c r="A7" t="s">
        <v>76</v>
      </c>
      <c r="B7">
        <v>6138</v>
      </c>
      <c r="C7">
        <v>14634</v>
      </c>
      <c r="D7">
        <v>1783</v>
      </c>
      <c r="E7">
        <v>1779</v>
      </c>
      <c r="F7">
        <v>8223</v>
      </c>
      <c r="G7">
        <v>13793</v>
      </c>
      <c r="H7">
        <v>4610</v>
      </c>
      <c r="I7">
        <v>5219</v>
      </c>
    </row>
    <row r="9" spans="1:9" x14ac:dyDescent="0.2">
      <c r="A9" t="s">
        <v>157</v>
      </c>
      <c r="B9">
        <v>6681</v>
      </c>
      <c r="C9">
        <v>10023</v>
      </c>
      <c r="D9">
        <v>1909</v>
      </c>
      <c r="E9">
        <v>2865</v>
      </c>
      <c r="F9">
        <v>10074</v>
      </c>
      <c r="G9">
        <v>15549</v>
      </c>
      <c r="H9">
        <v>6340</v>
      </c>
      <c r="I9">
        <v>4158</v>
      </c>
    </row>
    <row r="10" spans="1:9" x14ac:dyDescent="0.2">
      <c r="A10" t="s">
        <v>158</v>
      </c>
      <c r="B10">
        <v>7117</v>
      </c>
      <c r="C10">
        <v>9332</v>
      </c>
      <c r="D10">
        <v>2218</v>
      </c>
      <c r="E10">
        <v>2359</v>
      </c>
      <c r="F10">
        <v>7053</v>
      </c>
      <c r="G10">
        <v>13403</v>
      </c>
      <c r="H10">
        <v>3208</v>
      </c>
      <c r="I10">
        <v>4082</v>
      </c>
    </row>
    <row r="11" spans="1:9" x14ac:dyDescent="0.2">
      <c r="A11" t="s">
        <v>160</v>
      </c>
      <c r="B11">
        <v>6866</v>
      </c>
      <c r="C11">
        <v>10611</v>
      </c>
      <c r="D11">
        <v>2287</v>
      </c>
      <c r="E11">
        <v>2387</v>
      </c>
      <c r="F11">
        <v>6182</v>
      </c>
      <c r="G11">
        <v>12052</v>
      </c>
      <c r="H11">
        <v>2366</v>
      </c>
      <c r="I11">
        <v>3413</v>
      </c>
    </row>
    <row r="12" spans="1:9" x14ac:dyDescent="0.2">
      <c r="A12" t="s">
        <v>161</v>
      </c>
      <c r="B12">
        <v>4762</v>
      </c>
      <c r="C12">
        <v>9534</v>
      </c>
      <c r="D12">
        <v>2247</v>
      </c>
      <c r="E12">
        <v>3085</v>
      </c>
      <c r="F12">
        <v>10315</v>
      </c>
      <c r="G12">
        <v>15576</v>
      </c>
      <c r="H12">
        <v>4994</v>
      </c>
      <c r="I12">
        <v>4194</v>
      </c>
    </row>
    <row r="13" spans="1:9" x14ac:dyDescent="0.2">
      <c r="A13" t="s">
        <v>162</v>
      </c>
      <c r="B13">
        <v>9528</v>
      </c>
      <c r="C13">
        <v>10631</v>
      </c>
      <c r="D13">
        <v>2486</v>
      </c>
      <c r="E13">
        <v>3105</v>
      </c>
      <c r="F13">
        <v>10641</v>
      </c>
      <c r="G13">
        <v>15562</v>
      </c>
      <c r="H13">
        <v>5753</v>
      </c>
      <c r="I13">
        <v>4468</v>
      </c>
    </row>
    <row r="14" spans="1:9" x14ac:dyDescent="0.2">
      <c r="A14" t="s">
        <v>163</v>
      </c>
      <c r="B14">
        <v>12493</v>
      </c>
      <c r="C14">
        <v>12247</v>
      </c>
      <c r="D14">
        <v>3152</v>
      </c>
      <c r="E14">
        <v>3283</v>
      </c>
      <c r="F14">
        <v>9377</v>
      </c>
      <c r="G14">
        <v>16169</v>
      </c>
      <c r="H14">
        <v>5534</v>
      </c>
      <c r="I14">
        <v>6147</v>
      </c>
    </row>
    <row r="16" spans="1:9" x14ac:dyDescent="0.2">
      <c r="A16" t="s">
        <v>66</v>
      </c>
      <c r="B16">
        <v>8900</v>
      </c>
      <c r="C16">
        <v>5396</v>
      </c>
      <c r="D16">
        <v>1339</v>
      </c>
      <c r="E16">
        <v>1287</v>
      </c>
      <c r="F16">
        <v>16718</v>
      </c>
      <c r="G16">
        <v>17138</v>
      </c>
      <c r="H16">
        <v>9942</v>
      </c>
      <c r="I16">
        <v>2150</v>
      </c>
    </row>
    <row r="17" spans="1:9" x14ac:dyDescent="0.2">
      <c r="A17" t="s">
        <v>67</v>
      </c>
      <c r="B17">
        <v>12671</v>
      </c>
      <c r="C17">
        <v>3583</v>
      </c>
      <c r="D17">
        <v>1389</v>
      </c>
      <c r="E17">
        <v>1004</v>
      </c>
      <c r="F17">
        <v>11427</v>
      </c>
      <c r="G17">
        <v>12406</v>
      </c>
      <c r="H17">
        <v>4645</v>
      </c>
      <c r="I17">
        <v>2461</v>
      </c>
    </row>
    <row r="18" spans="1:9" x14ac:dyDescent="0.2">
      <c r="A18" t="s">
        <v>68</v>
      </c>
      <c r="B18">
        <v>12396</v>
      </c>
      <c r="C18">
        <v>3781</v>
      </c>
      <c r="D18">
        <v>1623</v>
      </c>
      <c r="E18">
        <v>969</v>
      </c>
      <c r="F18">
        <v>8281</v>
      </c>
      <c r="G18">
        <v>10295</v>
      </c>
      <c r="H18">
        <v>3772</v>
      </c>
      <c r="I18">
        <v>2521</v>
      </c>
    </row>
    <row r="19" spans="1:9" x14ac:dyDescent="0.2">
      <c r="A19" t="s">
        <v>69</v>
      </c>
      <c r="B19">
        <v>7430</v>
      </c>
      <c r="C19">
        <v>5550</v>
      </c>
      <c r="D19">
        <v>1392</v>
      </c>
      <c r="E19">
        <v>1206</v>
      </c>
      <c r="F19">
        <v>16892</v>
      </c>
      <c r="G19">
        <v>17650</v>
      </c>
      <c r="H19">
        <v>5918</v>
      </c>
      <c r="I19">
        <v>2304</v>
      </c>
    </row>
    <row r="20" spans="1:9" x14ac:dyDescent="0.2">
      <c r="A20" t="s">
        <v>70</v>
      </c>
      <c r="B20">
        <v>7417</v>
      </c>
      <c r="C20">
        <v>5486</v>
      </c>
      <c r="D20">
        <v>1430</v>
      </c>
      <c r="E20">
        <v>1274</v>
      </c>
      <c r="F20">
        <v>17015</v>
      </c>
      <c r="G20">
        <v>18266</v>
      </c>
      <c r="H20">
        <v>8537</v>
      </c>
      <c r="I20">
        <v>2189</v>
      </c>
    </row>
    <row r="21" spans="1:9" x14ac:dyDescent="0.2">
      <c r="A21" t="s">
        <v>71</v>
      </c>
      <c r="B21">
        <v>6760</v>
      </c>
      <c r="C21">
        <v>6108</v>
      </c>
      <c r="D21">
        <v>1398</v>
      </c>
      <c r="E21">
        <v>1028</v>
      </c>
      <c r="F21">
        <v>10754</v>
      </c>
      <c r="G21">
        <v>18227</v>
      </c>
      <c r="H21">
        <v>6124</v>
      </c>
      <c r="I21">
        <v>2458</v>
      </c>
    </row>
    <row r="23" spans="1:9" x14ac:dyDescent="0.2">
      <c r="A23" t="s">
        <v>65</v>
      </c>
      <c r="B23">
        <v>9007</v>
      </c>
      <c r="C23">
        <v>4919</v>
      </c>
      <c r="D23">
        <v>1563</v>
      </c>
      <c r="E23">
        <v>1556</v>
      </c>
      <c r="F23">
        <v>13999</v>
      </c>
      <c r="G23">
        <v>21100</v>
      </c>
      <c r="H23">
        <v>9628</v>
      </c>
      <c r="I23">
        <v>2615</v>
      </c>
    </row>
    <row r="24" spans="1:9" x14ac:dyDescent="0.2">
      <c r="A24" t="s">
        <v>64</v>
      </c>
      <c r="B24">
        <v>9745</v>
      </c>
      <c r="C24">
        <v>4103</v>
      </c>
      <c r="D24">
        <v>1886</v>
      </c>
      <c r="E24">
        <v>1393</v>
      </c>
      <c r="F24">
        <v>4764</v>
      </c>
      <c r="G24">
        <v>16279</v>
      </c>
      <c r="H24">
        <v>2777</v>
      </c>
      <c r="I24">
        <v>2509</v>
      </c>
    </row>
    <row r="25" spans="1:9" x14ac:dyDescent="0.2">
      <c r="A25" t="s">
        <v>60</v>
      </c>
      <c r="B25">
        <v>8983</v>
      </c>
      <c r="C25">
        <v>6263</v>
      </c>
      <c r="D25">
        <v>1893</v>
      </c>
      <c r="E25">
        <v>1718</v>
      </c>
      <c r="F25">
        <v>4410</v>
      </c>
      <c r="G25">
        <v>17858</v>
      </c>
      <c r="H25">
        <v>1816</v>
      </c>
      <c r="I25">
        <v>1886</v>
      </c>
    </row>
    <row r="26" spans="1:9" x14ac:dyDescent="0.2">
      <c r="A26" t="s">
        <v>61</v>
      </c>
      <c r="B26">
        <v>7852</v>
      </c>
      <c r="C26">
        <v>5164</v>
      </c>
      <c r="D26">
        <v>1609</v>
      </c>
      <c r="E26">
        <v>1560</v>
      </c>
      <c r="F26">
        <v>13974</v>
      </c>
      <c r="G26">
        <v>22145</v>
      </c>
      <c r="H26">
        <v>6744</v>
      </c>
      <c r="I26">
        <v>2585</v>
      </c>
    </row>
    <row r="27" spans="1:9" x14ac:dyDescent="0.2">
      <c r="A27" t="s">
        <v>62</v>
      </c>
      <c r="B27">
        <v>8657</v>
      </c>
      <c r="C27">
        <v>5022</v>
      </c>
      <c r="D27">
        <v>1478</v>
      </c>
      <c r="E27">
        <v>1516</v>
      </c>
      <c r="F27">
        <v>13214</v>
      </c>
      <c r="G27">
        <v>21840</v>
      </c>
      <c r="H27">
        <v>9321</v>
      </c>
      <c r="I27">
        <v>2698</v>
      </c>
    </row>
    <row r="28" spans="1:9" x14ac:dyDescent="0.2">
      <c r="A28" t="s">
        <v>63</v>
      </c>
      <c r="B28">
        <v>7456</v>
      </c>
      <c r="C28">
        <v>5525</v>
      </c>
      <c r="D28">
        <v>1611</v>
      </c>
      <c r="E28">
        <v>1486</v>
      </c>
      <c r="F28">
        <v>11377</v>
      </c>
      <c r="G28">
        <v>16749</v>
      </c>
      <c r="H28">
        <v>7419</v>
      </c>
      <c r="I28">
        <v>2993</v>
      </c>
    </row>
    <row r="30" spans="1:9" x14ac:dyDescent="0.2">
      <c r="A30" t="s">
        <v>164</v>
      </c>
      <c r="B30">
        <v>7667</v>
      </c>
      <c r="C30">
        <v>16130</v>
      </c>
      <c r="D30">
        <v>1489</v>
      </c>
      <c r="E30">
        <v>2033</v>
      </c>
      <c r="F30">
        <v>4962</v>
      </c>
      <c r="G30">
        <v>13707</v>
      </c>
      <c r="H30">
        <v>5371</v>
      </c>
      <c r="I30">
        <v>4314</v>
      </c>
    </row>
    <row r="31" spans="1:9" x14ac:dyDescent="0.2">
      <c r="A31" t="s">
        <v>165</v>
      </c>
      <c r="B31">
        <v>5169</v>
      </c>
      <c r="C31">
        <v>11312</v>
      </c>
      <c r="D31">
        <v>1750</v>
      </c>
      <c r="E31">
        <v>1719</v>
      </c>
      <c r="F31">
        <v>3580</v>
      </c>
      <c r="G31">
        <v>12269</v>
      </c>
      <c r="H31">
        <v>2816</v>
      </c>
      <c r="I31">
        <v>2484</v>
      </c>
    </row>
    <row r="32" spans="1:9" x14ac:dyDescent="0.2">
      <c r="A32" t="s">
        <v>166</v>
      </c>
      <c r="B32">
        <v>5447</v>
      </c>
      <c r="C32">
        <v>13713</v>
      </c>
      <c r="D32">
        <v>1663</v>
      </c>
      <c r="E32">
        <v>1834</v>
      </c>
      <c r="F32">
        <v>4648</v>
      </c>
      <c r="G32">
        <v>10463</v>
      </c>
      <c r="H32">
        <v>2311</v>
      </c>
      <c r="I32">
        <v>2658</v>
      </c>
    </row>
    <row r="33" spans="1:9" x14ac:dyDescent="0.2">
      <c r="A33" t="s">
        <v>167</v>
      </c>
      <c r="B33">
        <v>6505</v>
      </c>
      <c r="C33">
        <v>17051</v>
      </c>
      <c r="D33">
        <v>1537</v>
      </c>
      <c r="E33">
        <v>1894</v>
      </c>
      <c r="F33">
        <v>8571</v>
      </c>
      <c r="G33">
        <v>16161</v>
      </c>
      <c r="H33">
        <v>3866</v>
      </c>
      <c r="I33">
        <v>4197</v>
      </c>
    </row>
    <row r="34" spans="1:9" x14ac:dyDescent="0.2">
      <c r="A34" t="s">
        <v>169</v>
      </c>
      <c r="B34">
        <v>6532</v>
      </c>
      <c r="C34">
        <v>13438</v>
      </c>
      <c r="D34">
        <v>1486</v>
      </c>
      <c r="E34">
        <v>1857</v>
      </c>
      <c r="F34">
        <v>7570</v>
      </c>
      <c r="G34">
        <v>15063</v>
      </c>
      <c r="H34">
        <v>4814</v>
      </c>
      <c r="I34">
        <v>4539</v>
      </c>
    </row>
    <row r="35" spans="1:9" ht="16" customHeight="1" x14ac:dyDescent="0.2">
      <c r="A35" t="s">
        <v>168</v>
      </c>
      <c r="B35">
        <v>6129</v>
      </c>
      <c r="C35">
        <v>14834</v>
      </c>
      <c r="D35">
        <v>1440</v>
      </c>
      <c r="E35">
        <v>1631</v>
      </c>
      <c r="F35">
        <v>5311</v>
      </c>
      <c r="G35">
        <v>15268</v>
      </c>
      <c r="H35">
        <v>3808</v>
      </c>
      <c r="I35">
        <v>5924</v>
      </c>
    </row>
    <row r="37" spans="1:9" x14ac:dyDescent="0.2">
      <c r="A37" t="s">
        <v>170</v>
      </c>
      <c r="B37">
        <v>7088</v>
      </c>
      <c r="C37">
        <v>14041</v>
      </c>
      <c r="D37">
        <v>1539</v>
      </c>
      <c r="E37">
        <v>1824</v>
      </c>
      <c r="F37">
        <v>6550</v>
      </c>
      <c r="G37">
        <v>15148</v>
      </c>
      <c r="H37">
        <v>5911</v>
      </c>
      <c r="I37">
        <v>5850</v>
      </c>
    </row>
    <row r="38" spans="1:9" x14ac:dyDescent="0.2">
      <c r="A38" t="s">
        <v>171</v>
      </c>
      <c r="B38">
        <v>5252</v>
      </c>
      <c r="C38">
        <v>12171</v>
      </c>
      <c r="D38">
        <v>1866</v>
      </c>
      <c r="E38">
        <v>2003</v>
      </c>
      <c r="F38">
        <v>3722</v>
      </c>
      <c r="G38">
        <v>18144</v>
      </c>
      <c r="H38">
        <v>1788</v>
      </c>
      <c r="I38">
        <v>2710</v>
      </c>
    </row>
    <row r="39" spans="1:9" x14ac:dyDescent="0.2">
      <c r="A39" t="s">
        <v>173</v>
      </c>
      <c r="B39">
        <v>5768</v>
      </c>
      <c r="C39">
        <v>13241</v>
      </c>
      <c r="D39">
        <v>1753</v>
      </c>
      <c r="E39">
        <v>1990</v>
      </c>
      <c r="F39">
        <v>4348</v>
      </c>
      <c r="G39">
        <v>15614</v>
      </c>
      <c r="H39">
        <v>1838</v>
      </c>
      <c r="I39">
        <v>2629</v>
      </c>
    </row>
    <row r="40" spans="1:9" x14ac:dyDescent="0.2">
      <c r="A40" t="s">
        <v>172</v>
      </c>
      <c r="B40">
        <v>5880</v>
      </c>
      <c r="C40">
        <v>13275</v>
      </c>
      <c r="D40">
        <v>1482</v>
      </c>
      <c r="E40">
        <v>1728</v>
      </c>
      <c r="F40">
        <v>6811</v>
      </c>
      <c r="G40">
        <v>16397</v>
      </c>
      <c r="H40">
        <v>3751</v>
      </c>
      <c r="I40">
        <v>4934</v>
      </c>
    </row>
    <row r="41" spans="1:9" x14ac:dyDescent="0.2">
      <c r="A41" t="s">
        <v>174</v>
      </c>
      <c r="B41">
        <v>6301</v>
      </c>
      <c r="C41">
        <v>14007</v>
      </c>
      <c r="D41">
        <v>1520</v>
      </c>
      <c r="E41">
        <v>1773</v>
      </c>
      <c r="F41">
        <v>7274</v>
      </c>
      <c r="G41">
        <v>16708</v>
      </c>
      <c r="H41">
        <v>5227</v>
      </c>
      <c r="I41">
        <v>6185</v>
      </c>
    </row>
    <row r="42" spans="1:9" x14ac:dyDescent="0.2">
      <c r="A42" t="s">
        <v>175</v>
      </c>
      <c r="B42">
        <v>6243</v>
      </c>
      <c r="C42">
        <v>15075</v>
      </c>
      <c r="D42">
        <v>1520</v>
      </c>
      <c r="E42">
        <v>1708</v>
      </c>
      <c r="F42">
        <v>6027</v>
      </c>
      <c r="G42">
        <v>14602</v>
      </c>
      <c r="H42">
        <v>4604</v>
      </c>
      <c r="I42">
        <v>6624</v>
      </c>
    </row>
    <row r="44" spans="1:9" x14ac:dyDescent="0.2">
      <c r="A44" t="s">
        <v>176</v>
      </c>
      <c r="B44">
        <v>6217</v>
      </c>
      <c r="C44">
        <v>13293</v>
      </c>
      <c r="D44">
        <v>1649</v>
      </c>
      <c r="E44">
        <v>2347</v>
      </c>
      <c r="F44">
        <v>11955</v>
      </c>
      <c r="G44">
        <v>23564</v>
      </c>
      <c r="H44">
        <v>4539</v>
      </c>
      <c r="I44">
        <v>5375</v>
      </c>
    </row>
    <row r="45" spans="1:9" x14ac:dyDescent="0.2">
      <c r="A45" t="s">
        <v>177</v>
      </c>
      <c r="B45">
        <v>6073</v>
      </c>
      <c r="C45">
        <v>13916</v>
      </c>
      <c r="D45">
        <v>2224</v>
      </c>
      <c r="E45">
        <v>2119</v>
      </c>
      <c r="F45">
        <v>3948</v>
      </c>
      <c r="G45">
        <v>28208</v>
      </c>
      <c r="H45">
        <v>2192</v>
      </c>
      <c r="I45">
        <v>3746</v>
      </c>
    </row>
    <row r="46" spans="1:9" x14ac:dyDescent="0.2">
      <c r="A46" t="s">
        <v>178</v>
      </c>
      <c r="B46">
        <v>5830</v>
      </c>
      <c r="C46">
        <v>14225</v>
      </c>
      <c r="D46">
        <v>2132</v>
      </c>
      <c r="E46">
        <v>2055</v>
      </c>
      <c r="F46">
        <v>4395</v>
      </c>
      <c r="G46">
        <v>25477</v>
      </c>
      <c r="H46">
        <v>1568</v>
      </c>
      <c r="I46">
        <v>4066</v>
      </c>
    </row>
    <row r="47" spans="1:9" x14ac:dyDescent="0.2">
      <c r="A47" t="s">
        <v>179</v>
      </c>
      <c r="B47">
        <v>6431</v>
      </c>
      <c r="C47">
        <v>13241</v>
      </c>
      <c r="D47">
        <v>1796</v>
      </c>
      <c r="E47">
        <v>2253</v>
      </c>
      <c r="F47">
        <v>11437</v>
      </c>
      <c r="G47">
        <v>24762</v>
      </c>
      <c r="H47">
        <v>3195</v>
      </c>
      <c r="I47">
        <v>5088</v>
      </c>
    </row>
    <row r="48" spans="1:9" x14ac:dyDescent="0.2">
      <c r="A48" t="s">
        <v>180</v>
      </c>
      <c r="B48">
        <v>8063</v>
      </c>
      <c r="C48">
        <v>14923</v>
      </c>
      <c r="D48">
        <v>2122</v>
      </c>
      <c r="E48">
        <v>2658</v>
      </c>
      <c r="F48">
        <v>13736</v>
      </c>
      <c r="G48">
        <v>23397</v>
      </c>
      <c r="H48">
        <v>4220</v>
      </c>
      <c r="I48">
        <v>5949</v>
      </c>
    </row>
    <row r="49" spans="1:9" x14ac:dyDescent="0.2">
      <c r="A49" t="s">
        <v>181</v>
      </c>
      <c r="B49">
        <v>7820</v>
      </c>
      <c r="C49">
        <v>19359</v>
      </c>
      <c r="D49">
        <v>2074</v>
      </c>
      <c r="E49">
        <v>2475</v>
      </c>
      <c r="F49">
        <v>11032</v>
      </c>
      <c r="G49">
        <v>25930</v>
      </c>
      <c r="H49">
        <v>3681</v>
      </c>
      <c r="I49">
        <v>7432</v>
      </c>
    </row>
    <row r="51" spans="1:9" ht="12.75" customHeight="1" x14ac:dyDescent="0.2">
      <c r="A51" t="s">
        <v>182</v>
      </c>
      <c r="B51">
        <v>8689</v>
      </c>
      <c r="C51">
        <v>16452</v>
      </c>
      <c r="D51">
        <v>2286</v>
      </c>
      <c r="E51">
        <v>2545</v>
      </c>
      <c r="F51">
        <v>12222</v>
      </c>
      <c r="G51">
        <v>27527</v>
      </c>
      <c r="H51">
        <v>5914</v>
      </c>
      <c r="I51">
        <v>7177</v>
      </c>
    </row>
    <row r="52" spans="1:9" ht="12.75" customHeight="1" x14ac:dyDescent="0.2">
      <c r="A52" t="s">
        <v>183</v>
      </c>
      <c r="B52">
        <v>8587</v>
      </c>
      <c r="C52">
        <v>15622</v>
      </c>
      <c r="D52">
        <v>2550</v>
      </c>
      <c r="E52">
        <v>2398</v>
      </c>
      <c r="F52">
        <v>4617</v>
      </c>
      <c r="G52">
        <v>29986</v>
      </c>
      <c r="H52">
        <v>2146</v>
      </c>
      <c r="I52">
        <v>4372</v>
      </c>
    </row>
    <row r="53" spans="1:9" ht="12.75" customHeight="1" x14ac:dyDescent="0.2">
      <c r="A53" t="s">
        <v>184</v>
      </c>
      <c r="B53">
        <v>8153</v>
      </c>
      <c r="C53">
        <v>16062</v>
      </c>
      <c r="D53">
        <v>2445</v>
      </c>
      <c r="E53">
        <v>2410</v>
      </c>
      <c r="F53">
        <v>5360</v>
      </c>
      <c r="G53">
        <v>21637</v>
      </c>
      <c r="H53">
        <v>2019</v>
      </c>
      <c r="I53">
        <v>4344</v>
      </c>
    </row>
    <row r="54" spans="1:9" ht="12.75" customHeight="1" x14ac:dyDescent="0.2">
      <c r="A54" t="s">
        <v>185</v>
      </c>
      <c r="B54">
        <v>8100</v>
      </c>
      <c r="C54">
        <v>15427</v>
      </c>
      <c r="D54">
        <v>2247</v>
      </c>
      <c r="E54">
        <v>2369</v>
      </c>
      <c r="F54">
        <v>10599</v>
      </c>
      <c r="G54">
        <v>24884</v>
      </c>
      <c r="H54">
        <v>3945</v>
      </c>
      <c r="I54">
        <v>5151</v>
      </c>
    </row>
    <row r="55" spans="1:9" ht="12.75" customHeight="1" x14ac:dyDescent="0.2">
      <c r="A55" t="s">
        <v>186</v>
      </c>
      <c r="B55">
        <v>9559</v>
      </c>
      <c r="C55">
        <v>17276</v>
      </c>
      <c r="D55">
        <v>2455</v>
      </c>
      <c r="E55">
        <v>2594</v>
      </c>
      <c r="F55">
        <v>12018</v>
      </c>
      <c r="G55">
        <v>27195</v>
      </c>
      <c r="H55">
        <v>5471</v>
      </c>
      <c r="I55">
        <v>6464</v>
      </c>
    </row>
    <row r="56" spans="1:9" ht="12.75" customHeight="1" x14ac:dyDescent="0.2">
      <c r="A56" t="s">
        <v>187</v>
      </c>
      <c r="B56">
        <v>8934</v>
      </c>
      <c r="C56">
        <v>18107</v>
      </c>
      <c r="D56">
        <v>2412</v>
      </c>
      <c r="E56">
        <v>2474</v>
      </c>
      <c r="F56">
        <v>10364</v>
      </c>
      <c r="G56">
        <v>24835</v>
      </c>
      <c r="H56">
        <v>4576</v>
      </c>
      <c r="I56">
        <v>7915</v>
      </c>
    </row>
    <row r="58" spans="1:9" x14ac:dyDescent="0.2">
      <c r="A58" s="150" t="s">
        <v>77</v>
      </c>
      <c r="B58" s="147" t="s">
        <v>78</v>
      </c>
      <c r="C58" s="147" t="s">
        <v>79</v>
      </c>
      <c r="D58" s="147" t="s">
        <v>80</v>
      </c>
      <c r="E58" s="147" t="s">
        <v>81</v>
      </c>
    </row>
    <row r="59" spans="1:9" x14ac:dyDescent="0.2">
      <c r="A59" t="s">
        <v>102</v>
      </c>
      <c r="B59">
        <v>8342</v>
      </c>
      <c r="C59">
        <v>7864</v>
      </c>
      <c r="D59">
        <v>7977</v>
      </c>
      <c r="E59">
        <v>1353</v>
      </c>
    </row>
    <row r="60" spans="1:9" x14ac:dyDescent="0.2">
      <c r="A60" t="s">
        <v>103</v>
      </c>
      <c r="B60">
        <v>4326</v>
      </c>
      <c r="C60">
        <v>13363</v>
      </c>
      <c r="D60">
        <v>18599</v>
      </c>
      <c r="E60">
        <v>2229</v>
      </c>
    </row>
    <row r="61" spans="1:9" x14ac:dyDescent="0.2">
      <c r="A61" t="s">
        <v>104</v>
      </c>
      <c r="B61">
        <v>3277</v>
      </c>
      <c r="C61">
        <v>14204</v>
      </c>
      <c r="D61">
        <v>16574</v>
      </c>
      <c r="E61">
        <v>1880</v>
      </c>
    </row>
    <row r="63" spans="1:9" x14ac:dyDescent="0.2">
      <c r="A63" t="s">
        <v>105</v>
      </c>
      <c r="B63">
        <v>6104</v>
      </c>
      <c r="C63">
        <v>12629</v>
      </c>
      <c r="D63">
        <v>9685</v>
      </c>
      <c r="E63">
        <v>1580</v>
      </c>
    </row>
    <row r="64" spans="1:9" x14ac:dyDescent="0.2">
      <c r="A64" t="s">
        <v>106</v>
      </c>
      <c r="B64">
        <v>4520</v>
      </c>
      <c r="C64">
        <v>10765</v>
      </c>
      <c r="D64">
        <v>13541</v>
      </c>
      <c r="E64">
        <v>1474</v>
      </c>
    </row>
    <row r="65" spans="1:13" x14ac:dyDescent="0.2">
      <c r="A65" t="s">
        <v>107</v>
      </c>
      <c r="B65">
        <v>6180</v>
      </c>
      <c r="C65">
        <v>9803</v>
      </c>
      <c r="D65">
        <v>9113</v>
      </c>
      <c r="E65">
        <v>1367</v>
      </c>
    </row>
    <row r="67" spans="1:13" x14ac:dyDescent="0.2">
      <c r="A67" s="150" t="s">
        <v>77</v>
      </c>
      <c r="B67" s="147" t="s">
        <v>56</v>
      </c>
      <c r="C67" s="147" t="s">
        <v>82</v>
      </c>
      <c r="D67" s="147" t="s">
        <v>83</v>
      </c>
      <c r="E67" s="147" t="s">
        <v>84</v>
      </c>
      <c r="F67" s="147" t="s">
        <v>85</v>
      </c>
    </row>
    <row r="68" spans="1:13" x14ac:dyDescent="0.2">
      <c r="A68" s="80" t="s">
        <v>86</v>
      </c>
      <c r="B68">
        <v>9098</v>
      </c>
      <c r="C68">
        <v>13332</v>
      </c>
      <c r="D68">
        <v>12126</v>
      </c>
      <c r="E68">
        <v>3422</v>
      </c>
      <c r="F68">
        <v>1844</v>
      </c>
    </row>
    <row r="69" spans="1:13" x14ac:dyDescent="0.2">
      <c r="A69" s="80" t="s">
        <v>87</v>
      </c>
      <c r="B69">
        <v>11478</v>
      </c>
      <c r="C69">
        <v>28084</v>
      </c>
      <c r="D69">
        <v>18178</v>
      </c>
      <c r="E69">
        <v>5538</v>
      </c>
      <c r="F69">
        <v>2354</v>
      </c>
    </row>
    <row r="70" spans="1:13" x14ac:dyDescent="0.2">
      <c r="A70" s="80" t="s">
        <v>88</v>
      </c>
      <c r="B70">
        <v>10882</v>
      </c>
      <c r="C70">
        <v>16850</v>
      </c>
      <c r="D70">
        <v>20339</v>
      </c>
      <c r="E70">
        <v>7064</v>
      </c>
      <c r="F70">
        <v>2516</v>
      </c>
    </row>
    <row r="71" spans="1:13" x14ac:dyDescent="0.2">
      <c r="A71" s="80"/>
    </row>
    <row r="72" spans="1:13" x14ac:dyDescent="0.2">
      <c r="A72" s="80" t="s">
        <v>89</v>
      </c>
      <c r="B72">
        <v>9203</v>
      </c>
      <c r="C72">
        <v>16302</v>
      </c>
      <c r="D72">
        <v>11988</v>
      </c>
      <c r="E72">
        <v>4473</v>
      </c>
      <c r="F72">
        <v>2015</v>
      </c>
    </row>
    <row r="73" spans="1:13" x14ac:dyDescent="0.2">
      <c r="A73" s="80" t="s">
        <v>90</v>
      </c>
      <c r="B73">
        <v>8658</v>
      </c>
      <c r="C73">
        <v>17216</v>
      </c>
      <c r="D73">
        <v>15797</v>
      </c>
      <c r="E73">
        <v>5280</v>
      </c>
      <c r="F73">
        <v>2069</v>
      </c>
    </row>
    <row r="74" spans="1:13" x14ac:dyDescent="0.2">
      <c r="A74" s="80" t="s">
        <v>91</v>
      </c>
      <c r="B74">
        <v>8653</v>
      </c>
      <c r="C74">
        <v>12263</v>
      </c>
      <c r="D74">
        <v>15994</v>
      </c>
      <c r="E74">
        <v>5115</v>
      </c>
      <c r="F74">
        <v>2073</v>
      </c>
    </row>
    <row r="75" spans="1:13" x14ac:dyDescent="0.2">
      <c r="A75" s="80"/>
    </row>
    <row r="76" spans="1:13" x14ac:dyDescent="0.2">
      <c r="A76" s="80" t="s">
        <v>92</v>
      </c>
      <c r="B76">
        <v>9194</v>
      </c>
      <c r="C76">
        <v>25377</v>
      </c>
      <c r="D76">
        <v>12904</v>
      </c>
      <c r="E76">
        <v>3688</v>
      </c>
      <c r="F76">
        <v>2999</v>
      </c>
    </row>
    <row r="77" spans="1:13" x14ac:dyDescent="0.2">
      <c r="A77" s="80" t="s">
        <v>93</v>
      </c>
      <c r="B77">
        <v>10384</v>
      </c>
      <c r="C77">
        <v>11615</v>
      </c>
      <c r="D77">
        <v>15588</v>
      </c>
      <c r="E77">
        <v>4232</v>
      </c>
      <c r="F77">
        <v>2120</v>
      </c>
    </row>
    <row r="78" spans="1:13" x14ac:dyDescent="0.2">
      <c r="A78" s="80" t="s">
        <v>94</v>
      </c>
      <c r="B78">
        <v>7635</v>
      </c>
      <c r="C78">
        <v>23247</v>
      </c>
      <c r="D78">
        <v>14797</v>
      </c>
      <c r="E78">
        <v>5099</v>
      </c>
      <c r="F78">
        <v>2692</v>
      </c>
    </row>
    <row r="80" spans="1:13" x14ac:dyDescent="0.2">
      <c r="A80" t="s">
        <v>77</v>
      </c>
      <c r="B80" s="79" t="s">
        <v>95</v>
      </c>
      <c r="C80" s="79" t="s">
        <v>53</v>
      </c>
      <c r="D80" s="79" t="s">
        <v>59</v>
      </c>
      <c r="E80" s="79" t="s">
        <v>54</v>
      </c>
      <c r="F80" s="79" t="s">
        <v>55</v>
      </c>
      <c r="G80" s="79" t="s">
        <v>56</v>
      </c>
      <c r="H80" s="79" t="s">
        <v>108</v>
      </c>
      <c r="I80" s="79" t="s">
        <v>58</v>
      </c>
      <c r="J80" s="79" t="s">
        <v>82</v>
      </c>
      <c r="K80" s="79" t="s">
        <v>83</v>
      </c>
      <c r="L80" s="79" t="s">
        <v>109</v>
      </c>
      <c r="M80" s="79" t="s">
        <v>85</v>
      </c>
    </row>
    <row r="81" spans="1:13" x14ac:dyDescent="0.2">
      <c r="A81" t="s">
        <v>101</v>
      </c>
      <c r="B81">
        <v>5738</v>
      </c>
      <c r="C81">
        <v>9166</v>
      </c>
      <c r="D81">
        <v>1642</v>
      </c>
      <c r="E81">
        <v>5609</v>
      </c>
      <c r="F81">
        <v>4128</v>
      </c>
      <c r="G81">
        <v>18900</v>
      </c>
      <c r="H81">
        <v>1900</v>
      </c>
      <c r="I81">
        <v>3016</v>
      </c>
      <c r="J81">
        <v>22384</v>
      </c>
      <c r="K81">
        <v>11012</v>
      </c>
      <c r="L81">
        <v>12404</v>
      </c>
      <c r="M81">
        <v>1956</v>
      </c>
    </row>
    <row r="82" spans="1:13" x14ac:dyDescent="0.2">
      <c r="A82" t="s">
        <v>96</v>
      </c>
      <c r="B82">
        <v>5387</v>
      </c>
      <c r="C82">
        <v>10355</v>
      </c>
      <c r="D82">
        <v>1794</v>
      </c>
      <c r="E82">
        <v>5998</v>
      </c>
      <c r="F82">
        <v>4309</v>
      </c>
      <c r="G82">
        <v>15391</v>
      </c>
      <c r="H82">
        <v>2250</v>
      </c>
      <c r="I82">
        <v>2972</v>
      </c>
      <c r="J82">
        <v>27997</v>
      </c>
      <c r="K82">
        <v>11588</v>
      </c>
      <c r="L82">
        <v>12732</v>
      </c>
      <c r="M82">
        <v>1893</v>
      </c>
    </row>
    <row r="83" spans="1:13" x14ac:dyDescent="0.2">
      <c r="A83" t="s">
        <v>97</v>
      </c>
      <c r="B83">
        <v>6240</v>
      </c>
      <c r="C83">
        <v>14457</v>
      </c>
      <c r="D83">
        <v>1699</v>
      </c>
      <c r="E83">
        <v>7842</v>
      </c>
      <c r="F83">
        <v>3455</v>
      </c>
      <c r="G83">
        <v>8091</v>
      </c>
      <c r="H83">
        <v>3358</v>
      </c>
      <c r="I83">
        <v>4562</v>
      </c>
      <c r="J83">
        <v>11970</v>
      </c>
      <c r="K83">
        <v>12162</v>
      </c>
      <c r="L83">
        <v>10143</v>
      </c>
      <c r="M83">
        <v>1627</v>
      </c>
    </row>
    <row r="85" spans="1:13" x14ac:dyDescent="0.2">
      <c r="A85" t="s">
        <v>100</v>
      </c>
      <c r="B85">
        <v>6080</v>
      </c>
      <c r="C85">
        <v>7817</v>
      </c>
      <c r="D85">
        <v>1771</v>
      </c>
      <c r="E85">
        <v>3763</v>
      </c>
      <c r="F85">
        <v>5182</v>
      </c>
      <c r="G85">
        <v>20074</v>
      </c>
      <c r="H85">
        <v>1700</v>
      </c>
      <c r="I85">
        <v>3609</v>
      </c>
      <c r="J85">
        <v>53514</v>
      </c>
      <c r="K85">
        <v>9707</v>
      </c>
      <c r="L85">
        <v>9938</v>
      </c>
      <c r="M85">
        <v>1873</v>
      </c>
    </row>
    <row r="86" spans="1:13" x14ac:dyDescent="0.2">
      <c r="A86" t="s">
        <v>98</v>
      </c>
      <c r="B86">
        <v>5265</v>
      </c>
      <c r="C86">
        <v>8160</v>
      </c>
      <c r="D86">
        <v>2022</v>
      </c>
      <c r="E86">
        <v>3948</v>
      </c>
      <c r="F86">
        <v>4848</v>
      </c>
      <c r="G86">
        <v>15281</v>
      </c>
      <c r="H86">
        <v>2144</v>
      </c>
      <c r="I86">
        <v>3642</v>
      </c>
      <c r="J86">
        <v>52868</v>
      </c>
      <c r="K86">
        <v>9911</v>
      </c>
      <c r="L86">
        <v>9655</v>
      </c>
      <c r="M86">
        <v>1813</v>
      </c>
    </row>
    <row r="87" spans="1:13" x14ac:dyDescent="0.2">
      <c r="A87" t="s">
        <v>99</v>
      </c>
      <c r="B87">
        <v>4503</v>
      </c>
      <c r="C87">
        <v>8656</v>
      </c>
      <c r="D87">
        <v>1493</v>
      </c>
      <c r="E87">
        <v>3096</v>
      </c>
      <c r="F87">
        <v>3048</v>
      </c>
      <c r="G87">
        <v>17242</v>
      </c>
      <c r="H87">
        <v>3447</v>
      </c>
      <c r="I87">
        <v>2302</v>
      </c>
      <c r="J87">
        <v>21530</v>
      </c>
      <c r="K87">
        <v>7828</v>
      </c>
      <c r="L87">
        <v>8881</v>
      </c>
      <c r="M87">
        <v>1596</v>
      </c>
    </row>
    <row r="89" spans="1:13" x14ac:dyDescent="0.2">
      <c r="A89" t="s">
        <v>116</v>
      </c>
      <c r="B89">
        <v>2929</v>
      </c>
      <c r="C89">
        <v>2453</v>
      </c>
      <c r="D89">
        <v>596</v>
      </c>
      <c r="E89">
        <v>1287</v>
      </c>
      <c r="F89">
        <v>709</v>
      </c>
      <c r="G89">
        <v>11328</v>
      </c>
      <c r="H89">
        <v>623</v>
      </c>
      <c r="I89">
        <v>1183</v>
      </c>
      <c r="J89">
        <v>1480</v>
      </c>
      <c r="K89">
        <v>1841</v>
      </c>
      <c r="L89">
        <v>732</v>
      </c>
      <c r="M89">
        <v>418</v>
      </c>
    </row>
    <row r="90" spans="1:13" x14ac:dyDescent="0.2">
      <c r="A90" t="s">
        <v>117</v>
      </c>
      <c r="B90">
        <v>2948</v>
      </c>
      <c r="C90">
        <v>2610</v>
      </c>
      <c r="D90">
        <v>604</v>
      </c>
      <c r="E90">
        <v>1333</v>
      </c>
      <c r="F90">
        <v>644</v>
      </c>
      <c r="G90">
        <v>9782</v>
      </c>
      <c r="H90">
        <v>759</v>
      </c>
      <c r="I90">
        <v>1038</v>
      </c>
      <c r="J90">
        <v>1269</v>
      </c>
      <c r="K90">
        <v>1877</v>
      </c>
      <c r="L90">
        <v>696</v>
      </c>
      <c r="M90">
        <v>444</v>
      </c>
    </row>
    <row r="91" spans="1:13" x14ac:dyDescent="0.2">
      <c r="A91" t="s">
        <v>111</v>
      </c>
      <c r="B91">
        <v>3355</v>
      </c>
      <c r="C91">
        <v>3536</v>
      </c>
      <c r="D91">
        <v>336</v>
      </c>
      <c r="E91">
        <v>1614</v>
      </c>
      <c r="F91">
        <v>1166</v>
      </c>
      <c r="G91">
        <v>5562</v>
      </c>
      <c r="H91">
        <v>732</v>
      </c>
      <c r="I91">
        <v>2427</v>
      </c>
      <c r="J91">
        <v>1968</v>
      </c>
      <c r="K91">
        <v>2407</v>
      </c>
      <c r="L91">
        <v>1579</v>
      </c>
      <c r="M91">
        <v>406</v>
      </c>
    </row>
    <row r="92" spans="1:13" x14ac:dyDescent="0.2">
      <c r="A92" t="s">
        <v>114</v>
      </c>
      <c r="B92">
        <v>326</v>
      </c>
      <c r="C92">
        <v>1177</v>
      </c>
      <c r="D92">
        <v>402</v>
      </c>
      <c r="E92">
        <v>1350</v>
      </c>
      <c r="F92">
        <v>857</v>
      </c>
      <c r="G92">
        <v>2712</v>
      </c>
      <c r="H92">
        <v>342</v>
      </c>
      <c r="I92">
        <v>416</v>
      </c>
      <c r="J92">
        <v>377</v>
      </c>
      <c r="K92">
        <v>2052</v>
      </c>
      <c r="L92">
        <v>222</v>
      </c>
      <c r="M92">
        <v>247</v>
      </c>
    </row>
    <row r="93" spans="1:13" x14ac:dyDescent="0.2">
      <c r="A93" t="s">
        <v>110</v>
      </c>
      <c r="B93">
        <v>339</v>
      </c>
      <c r="C93">
        <v>1528</v>
      </c>
      <c r="D93">
        <v>446</v>
      </c>
      <c r="E93">
        <v>1438</v>
      </c>
      <c r="F93">
        <v>813</v>
      </c>
      <c r="G93">
        <v>2002</v>
      </c>
      <c r="H93">
        <v>281</v>
      </c>
      <c r="I93">
        <v>374</v>
      </c>
      <c r="J93">
        <v>349</v>
      </c>
      <c r="K93">
        <v>2296</v>
      </c>
      <c r="L93">
        <v>205</v>
      </c>
      <c r="M93">
        <v>242</v>
      </c>
    </row>
    <row r="95" spans="1:13" x14ac:dyDescent="0.2">
      <c r="A95" t="s">
        <v>118</v>
      </c>
      <c r="B95">
        <v>3384</v>
      </c>
      <c r="C95">
        <v>3614</v>
      </c>
      <c r="D95">
        <v>951</v>
      </c>
      <c r="E95">
        <v>1063</v>
      </c>
      <c r="F95">
        <v>498</v>
      </c>
      <c r="G95">
        <v>8302</v>
      </c>
      <c r="H95">
        <v>510</v>
      </c>
      <c r="I95">
        <v>1213</v>
      </c>
      <c r="J95">
        <v>1572</v>
      </c>
      <c r="K95">
        <v>2051</v>
      </c>
      <c r="L95">
        <v>753</v>
      </c>
      <c r="M95">
        <v>485</v>
      </c>
    </row>
    <row r="96" spans="1:13" x14ac:dyDescent="0.2">
      <c r="A96" t="s">
        <v>119</v>
      </c>
      <c r="B96">
        <v>3278</v>
      </c>
      <c r="C96">
        <v>3741</v>
      </c>
      <c r="D96">
        <v>1217</v>
      </c>
      <c r="E96">
        <v>1061</v>
      </c>
      <c r="F96">
        <v>645</v>
      </c>
      <c r="G96">
        <v>8977</v>
      </c>
      <c r="H96">
        <v>581</v>
      </c>
      <c r="I96">
        <v>952</v>
      </c>
      <c r="J96">
        <v>1519</v>
      </c>
      <c r="K96">
        <v>2119</v>
      </c>
      <c r="L96">
        <v>715</v>
      </c>
      <c r="M96">
        <v>373</v>
      </c>
    </row>
    <row r="97" spans="1:13" x14ac:dyDescent="0.2">
      <c r="A97" t="s">
        <v>113</v>
      </c>
      <c r="B97">
        <v>3474</v>
      </c>
      <c r="C97">
        <v>3693</v>
      </c>
      <c r="D97">
        <v>971</v>
      </c>
      <c r="E97">
        <v>1017</v>
      </c>
      <c r="F97">
        <v>588</v>
      </c>
      <c r="G97">
        <v>3484</v>
      </c>
      <c r="H97">
        <v>819</v>
      </c>
      <c r="I97">
        <v>1745</v>
      </c>
      <c r="J97">
        <v>2814</v>
      </c>
      <c r="K97">
        <v>1961</v>
      </c>
      <c r="L97">
        <v>1508</v>
      </c>
      <c r="M97">
        <v>392</v>
      </c>
    </row>
    <row r="98" spans="1:13" x14ac:dyDescent="0.2">
      <c r="A98" t="s">
        <v>115</v>
      </c>
      <c r="B98">
        <v>825</v>
      </c>
      <c r="C98">
        <v>1068</v>
      </c>
      <c r="D98">
        <v>817</v>
      </c>
      <c r="E98">
        <v>1337</v>
      </c>
      <c r="F98">
        <v>611</v>
      </c>
      <c r="G98">
        <v>2535</v>
      </c>
      <c r="H98">
        <v>230</v>
      </c>
      <c r="I98">
        <v>374</v>
      </c>
      <c r="J98">
        <v>367</v>
      </c>
      <c r="K98">
        <v>2337</v>
      </c>
      <c r="L98">
        <v>180</v>
      </c>
      <c r="M98">
        <v>176</v>
      </c>
    </row>
    <row r="99" spans="1:13" x14ac:dyDescent="0.2">
      <c r="A99" t="s">
        <v>112</v>
      </c>
      <c r="B99">
        <v>481</v>
      </c>
      <c r="C99">
        <v>1508</v>
      </c>
      <c r="D99">
        <v>593</v>
      </c>
      <c r="E99">
        <v>1245</v>
      </c>
      <c r="F99">
        <v>668</v>
      </c>
      <c r="G99">
        <v>2293</v>
      </c>
      <c r="H99">
        <v>213</v>
      </c>
      <c r="I99">
        <v>364</v>
      </c>
      <c r="J99">
        <v>228</v>
      </c>
      <c r="K99">
        <v>2558</v>
      </c>
      <c r="L99">
        <v>177</v>
      </c>
      <c r="M99">
        <v>243</v>
      </c>
    </row>
    <row r="101" spans="1:13" x14ac:dyDescent="0.2">
      <c r="A101" s="80" t="s">
        <v>120</v>
      </c>
      <c r="B101">
        <v>6394</v>
      </c>
      <c r="C101">
        <v>3160</v>
      </c>
      <c r="D101">
        <v>1022</v>
      </c>
      <c r="E101">
        <v>1509</v>
      </c>
      <c r="F101">
        <v>856</v>
      </c>
      <c r="G101">
        <v>17539</v>
      </c>
      <c r="H101">
        <v>519</v>
      </c>
      <c r="I101">
        <v>1618</v>
      </c>
      <c r="J101">
        <v>972</v>
      </c>
      <c r="K101">
        <v>1987</v>
      </c>
      <c r="L101">
        <v>888</v>
      </c>
      <c r="M101">
        <v>434</v>
      </c>
    </row>
    <row r="102" spans="1:13" x14ac:dyDescent="0.2">
      <c r="A102" s="80" t="s">
        <v>121</v>
      </c>
      <c r="B102">
        <v>6224</v>
      </c>
      <c r="C102">
        <v>3264</v>
      </c>
      <c r="D102">
        <v>942</v>
      </c>
      <c r="E102">
        <v>1447</v>
      </c>
      <c r="F102">
        <v>851</v>
      </c>
      <c r="G102">
        <v>19177</v>
      </c>
      <c r="H102">
        <v>458</v>
      </c>
      <c r="I102">
        <v>1318</v>
      </c>
      <c r="J102">
        <v>1027</v>
      </c>
      <c r="K102">
        <v>1969</v>
      </c>
      <c r="L102">
        <v>920</v>
      </c>
      <c r="M102">
        <v>524</v>
      </c>
    </row>
    <row r="103" spans="1:13" x14ac:dyDescent="0.2">
      <c r="A103" s="80" t="s">
        <v>122</v>
      </c>
      <c r="B103">
        <v>4248</v>
      </c>
      <c r="C103">
        <v>5727</v>
      </c>
      <c r="D103">
        <v>700</v>
      </c>
      <c r="E103">
        <v>1760</v>
      </c>
      <c r="F103">
        <v>1246</v>
      </c>
      <c r="G103">
        <v>10847</v>
      </c>
      <c r="H103">
        <v>655</v>
      </c>
      <c r="I103">
        <v>2101</v>
      </c>
      <c r="J103">
        <v>1215</v>
      </c>
      <c r="K103">
        <v>2559</v>
      </c>
      <c r="L103">
        <v>1285</v>
      </c>
      <c r="M103">
        <v>402</v>
      </c>
    </row>
    <row r="105" spans="1:13" x14ac:dyDescent="0.2">
      <c r="A105" s="80" t="s">
        <v>123</v>
      </c>
      <c r="B105">
        <v>6016</v>
      </c>
      <c r="C105">
        <v>4025</v>
      </c>
      <c r="D105">
        <v>1267</v>
      </c>
      <c r="E105">
        <v>1361</v>
      </c>
      <c r="F105">
        <v>847</v>
      </c>
      <c r="G105">
        <v>16594</v>
      </c>
      <c r="H105">
        <v>476</v>
      </c>
      <c r="I105">
        <v>1441</v>
      </c>
      <c r="J105">
        <v>1173</v>
      </c>
      <c r="K105">
        <v>2302</v>
      </c>
      <c r="L105">
        <v>862</v>
      </c>
      <c r="M105">
        <v>666</v>
      </c>
    </row>
    <row r="106" spans="1:13" x14ac:dyDescent="0.2">
      <c r="A106" s="80" t="s">
        <v>124</v>
      </c>
      <c r="B106">
        <v>6012</v>
      </c>
      <c r="C106">
        <v>3907</v>
      </c>
      <c r="D106">
        <v>1456</v>
      </c>
      <c r="E106">
        <v>1317</v>
      </c>
      <c r="F106">
        <v>845</v>
      </c>
      <c r="G106">
        <v>14858</v>
      </c>
      <c r="H106">
        <v>371</v>
      </c>
      <c r="I106">
        <v>1354</v>
      </c>
      <c r="J106">
        <v>1184</v>
      </c>
      <c r="K106">
        <v>2161</v>
      </c>
      <c r="L106">
        <v>804</v>
      </c>
      <c r="M106">
        <v>456</v>
      </c>
    </row>
    <row r="107" spans="1:13" x14ac:dyDescent="0.2">
      <c r="A107" s="80" t="s">
        <v>125</v>
      </c>
      <c r="B107">
        <v>4744</v>
      </c>
      <c r="C107">
        <v>6334</v>
      </c>
      <c r="D107">
        <v>1543</v>
      </c>
      <c r="E107">
        <v>1144</v>
      </c>
      <c r="F107">
        <v>996</v>
      </c>
      <c r="G107">
        <v>7629</v>
      </c>
      <c r="H107">
        <v>613</v>
      </c>
      <c r="I107">
        <v>1869</v>
      </c>
      <c r="J107">
        <v>1280</v>
      </c>
      <c r="K107">
        <v>2738</v>
      </c>
      <c r="L107">
        <v>1182</v>
      </c>
      <c r="M107">
        <v>458</v>
      </c>
    </row>
    <row r="108" spans="1:13" x14ac:dyDescent="0.2">
      <c r="A108" s="80"/>
    </row>
    <row r="109" spans="1:13" x14ac:dyDescent="0.2">
      <c r="A109" t="s">
        <v>133</v>
      </c>
      <c r="B109">
        <v>769</v>
      </c>
      <c r="C109">
        <v>1289</v>
      </c>
      <c r="D109">
        <v>365</v>
      </c>
      <c r="E109">
        <v>1256</v>
      </c>
      <c r="F109">
        <v>915</v>
      </c>
      <c r="G109">
        <v>395</v>
      </c>
      <c r="H109">
        <v>495</v>
      </c>
      <c r="I109">
        <v>433</v>
      </c>
      <c r="J109">
        <v>199</v>
      </c>
      <c r="K109">
        <v>2096</v>
      </c>
      <c r="L109">
        <v>554</v>
      </c>
      <c r="M109">
        <v>300</v>
      </c>
    </row>
    <row r="110" spans="1:13" x14ac:dyDescent="0.2">
      <c r="A110" t="s">
        <v>134</v>
      </c>
      <c r="B110">
        <v>638</v>
      </c>
      <c r="C110">
        <v>848</v>
      </c>
      <c r="D110">
        <v>337</v>
      </c>
      <c r="E110">
        <v>1139</v>
      </c>
      <c r="F110">
        <v>1255</v>
      </c>
      <c r="G110">
        <v>388</v>
      </c>
      <c r="H110">
        <v>448</v>
      </c>
      <c r="I110">
        <v>466</v>
      </c>
      <c r="J110">
        <v>1675</v>
      </c>
      <c r="K110">
        <v>1871</v>
      </c>
      <c r="L110">
        <v>355</v>
      </c>
      <c r="M110">
        <v>270</v>
      </c>
    </row>
    <row r="111" spans="1:13" x14ac:dyDescent="0.2">
      <c r="A111" t="s">
        <v>135</v>
      </c>
      <c r="B111">
        <v>515</v>
      </c>
      <c r="C111">
        <v>752</v>
      </c>
      <c r="D111">
        <v>267</v>
      </c>
      <c r="E111">
        <v>1104</v>
      </c>
      <c r="F111">
        <v>1002</v>
      </c>
      <c r="G111">
        <v>388</v>
      </c>
      <c r="H111">
        <v>440</v>
      </c>
      <c r="I111">
        <v>623</v>
      </c>
      <c r="J111">
        <v>560</v>
      </c>
      <c r="K111">
        <v>1940</v>
      </c>
      <c r="L111">
        <v>422</v>
      </c>
      <c r="M111">
        <v>251</v>
      </c>
    </row>
    <row r="112" spans="1:13" x14ac:dyDescent="0.2">
      <c r="A112" t="s">
        <v>136</v>
      </c>
      <c r="B112">
        <v>420</v>
      </c>
      <c r="C112">
        <v>1033</v>
      </c>
      <c r="D112">
        <v>294</v>
      </c>
      <c r="E112">
        <v>1115</v>
      </c>
      <c r="F112">
        <v>721</v>
      </c>
      <c r="G112">
        <v>348</v>
      </c>
      <c r="H112">
        <v>547</v>
      </c>
      <c r="I112">
        <v>515</v>
      </c>
      <c r="J112">
        <v>204</v>
      </c>
      <c r="K112">
        <v>2037</v>
      </c>
      <c r="L112">
        <v>267</v>
      </c>
      <c r="M112">
        <v>316</v>
      </c>
    </row>
    <row r="113" spans="1:13" x14ac:dyDescent="0.2">
      <c r="A113" t="s">
        <v>137</v>
      </c>
      <c r="B113">
        <v>419</v>
      </c>
      <c r="C113">
        <v>1135</v>
      </c>
      <c r="D113">
        <v>679</v>
      </c>
      <c r="E113">
        <v>1069</v>
      </c>
      <c r="F113">
        <v>837</v>
      </c>
      <c r="G113">
        <v>240</v>
      </c>
      <c r="H113">
        <v>289</v>
      </c>
      <c r="I113">
        <v>458</v>
      </c>
      <c r="J113">
        <v>264</v>
      </c>
      <c r="K113">
        <v>2261</v>
      </c>
      <c r="L113">
        <v>351</v>
      </c>
      <c r="M113">
        <v>349</v>
      </c>
    </row>
    <row r="115" spans="1:13" x14ac:dyDescent="0.2">
      <c r="A115" s="150" t="s">
        <v>77</v>
      </c>
      <c r="B115" s="147" t="s">
        <v>56</v>
      </c>
      <c r="C115" s="147" t="s">
        <v>126</v>
      </c>
      <c r="D115" s="147" t="s">
        <v>127</v>
      </c>
      <c r="E115" s="147" t="s">
        <v>128</v>
      </c>
      <c r="F115" s="147" t="s">
        <v>57</v>
      </c>
    </row>
    <row r="116" spans="1:13" x14ac:dyDescent="0.2">
      <c r="A116" t="s">
        <v>130</v>
      </c>
      <c r="B116">
        <v>5823</v>
      </c>
      <c r="C116">
        <v>1265</v>
      </c>
      <c r="D116">
        <v>3410</v>
      </c>
      <c r="E116">
        <v>701</v>
      </c>
      <c r="F116">
        <v>564</v>
      </c>
    </row>
    <row r="117" spans="1:13" x14ac:dyDescent="0.2">
      <c r="A117" t="s">
        <v>129</v>
      </c>
      <c r="B117">
        <v>4644</v>
      </c>
      <c r="C117">
        <v>1294</v>
      </c>
      <c r="D117">
        <v>3649</v>
      </c>
      <c r="E117">
        <v>715</v>
      </c>
      <c r="F117">
        <v>486</v>
      </c>
    </row>
    <row r="119" spans="1:13" x14ac:dyDescent="0.2">
      <c r="A119" t="s">
        <v>131</v>
      </c>
      <c r="B119">
        <v>16876</v>
      </c>
      <c r="C119">
        <v>1291</v>
      </c>
      <c r="D119">
        <v>3827</v>
      </c>
      <c r="E119">
        <v>642</v>
      </c>
      <c r="F119">
        <v>545</v>
      </c>
    </row>
    <row r="120" spans="1:13" x14ac:dyDescent="0.2">
      <c r="A120" t="s">
        <v>132</v>
      </c>
      <c r="B120">
        <v>13218</v>
      </c>
      <c r="C120">
        <v>1058</v>
      </c>
      <c r="D120">
        <v>3800</v>
      </c>
      <c r="E120">
        <v>718</v>
      </c>
      <c r="F120">
        <v>514</v>
      </c>
    </row>
    <row r="122" spans="1:13" x14ac:dyDescent="0.2">
      <c r="A122" t="s">
        <v>77</v>
      </c>
      <c r="B122" s="79" t="s">
        <v>138</v>
      </c>
      <c r="C122" s="79" t="s">
        <v>82</v>
      </c>
      <c r="D122" s="79" t="s">
        <v>84</v>
      </c>
      <c r="E122" s="79" t="s">
        <v>53</v>
      </c>
      <c r="F122" s="79" t="s">
        <v>59</v>
      </c>
      <c r="G122" s="79" t="s">
        <v>57</v>
      </c>
      <c r="H122" s="79" t="s">
        <v>54</v>
      </c>
      <c r="I122" s="79" t="s">
        <v>55</v>
      </c>
      <c r="J122" s="79" t="s">
        <v>58</v>
      </c>
    </row>
    <row r="123" spans="1:13" x14ac:dyDescent="0.2">
      <c r="A123" t="s">
        <v>139</v>
      </c>
      <c r="B123">
        <v>11183</v>
      </c>
      <c r="C123">
        <v>1348</v>
      </c>
      <c r="D123">
        <v>1352</v>
      </c>
      <c r="E123">
        <v>3767</v>
      </c>
      <c r="F123">
        <v>1253</v>
      </c>
      <c r="G123">
        <v>401</v>
      </c>
      <c r="H123">
        <v>3005</v>
      </c>
      <c r="I123">
        <v>5254</v>
      </c>
      <c r="J123">
        <v>2024</v>
      </c>
    </row>
    <row r="124" spans="1:13" x14ac:dyDescent="0.2">
      <c r="A124" t="s">
        <v>140</v>
      </c>
      <c r="B124">
        <v>11725</v>
      </c>
      <c r="C124">
        <v>1460</v>
      </c>
      <c r="D124">
        <v>1347</v>
      </c>
      <c r="E124">
        <v>3662</v>
      </c>
      <c r="F124">
        <v>974</v>
      </c>
      <c r="G124">
        <v>355</v>
      </c>
      <c r="H124">
        <v>2734</v>
      </c>
      <c r="I124">
        <v>4617</v>
      </c>
      <c r="J124">
        <v>2408</v>
      </c>
    </row>
    <row r="125" spans="1:13" x14ac:dyDescent="0.2">
      <c r="A125" t="s">
        <v>141</v>
      </c>
      <c r="B125">
        <v>23895</v>
      </c>
      <c r="C125">
        <v>842</v>
      </c>
      <c r="D125">
        <v>1452</v>
      </c>
      <c r="E125">
        <v>3050</v>
      </c>
      <c r="F125">
        <v>1022</v>
      </c>
      <c r="G125">
        <v>412</v>
      </c>
      <c r="H125">
        <v>3144</v>
      </c>
      <c r="I125">
        <v>3661</v>
      </c>
      <c r="J125">
        <v>3108</v>
      </c>
    </row>
    <row r="126" spans="1:13" x14ac:dyDescent="0.2">
      <c r="A126" t="s">
        <v>142</v>
      </c>
      <c r="B126">
        <v>17148</v>
      </c>
      <c r="C126">
        <v>853</v>
      </c>
      <c r="D126">
        <v>2281</v>
      </c>
      <c r="E126">
        <v>3813</v>
      </c>
      <c r="F126">
        <v>1439</v>
      </c>
      <c r="G126">
        <v>289</v>
      </c>
      <c r="H126">
        <v>3015</v>
      </c>
      <c r="I126">
        <v>4261</v>
      </c>
      <c r="J126">
        <v>2381</v>
      </c>
    </row>
    <row r="127" spans="1:13" x14ac:dyDescent="0.2">
      <c r="A127" t="s">
        <v>143</v>
      </c>
      <c r="B127">
        <v>24290</v>
      </c>
      <c r="C127">
        <v>540</v>
      </c>
      <c r="D127">
        <v>2372</v>
      </c>
      <c r="E127">
        <v>3638</v>
      </c>
      <c r="F127">
        <v>1736</v>
      </c>
      <c r="G127">
        <v>327</v>
      </c>
      <c r="H127">
        <v>3044</v>
      </c>
      <c r="I127">
        <v>3609</v>
      </c>
      <c r="J127">
        <v>2256</v>
      </c>
    </row>
    <row r="128" spans="1:13" x14ac:dyDescent="0.2">
      <c r="A128" t="s">
        <v>144</v>
      </c>
      <c r="B128">
        <v>20533</v>
      </c>
      <c r="C128">
        <v>773</v>
      </c>
      <c r="D128">
        <v>1868</v>
      </c>
      <c r="E128">
        <v>3776</v>
      </c>
      <c r="F128">
        <v>1824</v>
      </c>
      <c r="G128">
        <v>284</v>
      </c>
      <c r="H128">
        <v>2910</v>
      </c>
      <c r="I128">
        <v>3543</v>
      </c>
      <c r="J128">
        <v>1885</v>
      </c>
    </row>
    <row r="130" spans="1:10" x14ac:dyDescent="0.2">
      <c r="A130" t="s">
        <v>155</v>
      </c>
      <c r="B130">
        <v>22849</v>
      </c>
      <c r="C130">
        <v>15511</v>
      </c>
      <c r="D130">
        <v>1753</v>
      </c>
      <c r="E130">
        <v>2888</v>
      </c>
      <c r="F130">
        <v>824</v>
      </c>
      <c r="G130">
        <v>634</v>
      </c>
      <c r="H130">
        <v>2120</v>
      </c>
      <c r="I130">
        <v>7348</v>
      </c>
      <c r="J130">
        <v>4378</v>
      </c>
    </row>
    <row r="131" spans="1:10" x14ac:dyDescent="0.2">
      <c r="A131" t="s">
        <v>145</v>
      </c>
      <c r="B131">
        <v>23184</v>
      </c>
      <c r="C131">
        <v>14863</v>
      </c>
      <c r="D131">
        <v>2950</v>
      </c>
      <c r="E131">
        <v>2962</v>
      </c>
      <c r="F131">
        <v>1483</v>
      </c>
      <c r="G131">
        <v>694</v>
      </c>
      <c r="H131">
        <v>1967</v>
      </c>
      <c r="I131">
        <v>7554</v>
      </c>
      <c r="J131">
        <v>4162</v>
      </c>
    </row>
    <row r="132" spans="1:10" x14ac:dyDescent="0.2">
      <c r="A132" t="s">
        <v>146</v>
      </c>
      <c r="B132">
        <v>30365</v>
      </c>
      <c r="C132">
        <v>378</v>
      </c>
      <c r="D132">
        <v>1724</v>
      </c>
      <c r="E132">
        <v>2896</v>
      </c>
      <c r="F132">
        <v>918</v>
      </c>
      <c r="G132">
        <v>398</v>
      </c>
      <c r="H132">
        <v>2599</v>
      </c>
      <c r="I132">
        <v>4184</v>
      </c>
      <c r="J132">
        <v>3673</v>
      </c>
    </row>
    <row r="133" spans="1:10" x14ac:dyDescent="0.2">
      <c r="A133" t="s">
        <v>147</v>
      </c>
      <c r="B133">
        <v>25588</v>
      </c>
      <c r="C133">
        <v>939</v>
      </c>
      <c r="D133">
        <v>1309</v>
      </c>
      <c r="E133">
        <v>3158</v>
      </c>
      <c r="F133">
        <v>947</v>
      </c>
      <c r="G133">
        <v>299</v>
      </c>
      <c r="H133">
        <v>2491</v>
      </c>
      <c r="I133">
        <v>4597</v>
      </c>
      <c r="J133">
        <v>2986</v>
      </c>
    </row>
    <row r="134" spans="1:10" x14ac:dyDescent="0.2">
      <c r="A134" t="s">
        <v>148</v>
      </c>
      <c r="B134">
        <v>27277</v>
      </c>
      <c r="C134">
        <v>1015</v>
      </c>
      <c r="D134">
        <v>1027</v>
      </c>
      <c r="E134">
        <v>3479</v>
      </c>
      <c r="F134">
        <v>907</v>
      </c>
      <c r="G134">
        <v>304</v>
      </c>
      <c r="H134">
        <v>2791</v>
      </c>
      <c r="I134">
        <v>4662</v>
      </c>
      <c r="J134">
        <v>2803</v>
      </c>
    </row>
    <row r="135" spans="1:10" x14ac:dyDescent="0.2">
      <c r="A135" t="s">
        <v>149</v>
      </c>
      <c r="B135">
        <v>25564</v>
      </c>
      <c r="C135">
        <v>1049</v>
      </c>
      <c r="D135">
        <v>993</v>
      </c>
      <c r="E135">
        <v>3759</v>
      </c>
      <c r="F135">
        <v>1064</v>
      </c>
      <c r="G135">
        <v>281</v>
      </c>
      <c r="H135">
        <v>2560</v>
      </c>
      <c r="I135">
        <v>4307</v>
      </c>
      <c r="J135">
        <v>3222</v>
      </c>
    </row>
    <row r="137" spans="1:10" x14ac:dyDescent="0.2">
      <c r="A137" t="s">
        <v>156</v>
      </c>
      <c r="B137">
        <v>2028</v>
      </c>
      <c r="C137">
        <v>16858</v>
      </c>
      <c r="D137">
        <v>3969</v>
      </c>
      <c r="E137">
        <v>2764</v>
      </c>
      <c r="F137">
        <v>2104</v>
      </c>
      <c r="G137">
        <v>1659</v>
      </c>
      <c r="H137">
        <v>2859</v>
      </c>
      <c r="I137">
        <v>4553</v>
      </c>
      <c r="J137">
        <v>2365</v>
      </c>
    </row>
    <row r="138" spans="1:10" x14ac:dyDescent="0.2">
      <c r="A138" t="s">
        <v>150</v>
      </c>
      <c r="B138">
        <v>15518</v>
      </c>
      <c r="C138">
        <v>4000</v>
      </c>
      <c r="D138">
        <v>1346</v>
      </c>
      <c r="E138">
        <v>3750</v>
      </c>
      <c r="F138">
        <v>1362</v>
      </c>
      <c r="G138">
        <v>392</v>
      </c>
      <c r="H138">
        <v>3069</v>
      </c>
      <c r="I138">
        <v>5574</v>
      </c>
      <c r="J138">
        <v>2523</v>
      </c>
    </row>
    <row r="139" spans="1:10" x14ac:dyDescent="0.2">
      <c r="A139" t="s">
        <v>151</v>
      </c>
      <c r="B139">
        <v>24781</v>
      </c>
      <c r="C139">
        <v>653</v>
      </c>
      <c r="D139">
        <v>2426</v>
      </c>
      <c r="E139">
        <v>3073</v>
      </c>
      <c r="F139">
        <v>1706</v>
      </c>
      <c r="G139">
        <v>353</v>
      </c>
      <c r="H139">
        <v>3089</v>
      </c>
      <c r="I139">
        <v>3440</v>
      </c>
      <c r="J139">
        <v>2755</v>
      </c>
    </row>
    <row r="140" spans="1:10" x14ac:dyDescent="0.2">
      <c r="A140" t="s">
        <v>152</v>
      </c>
      <c r="B140">
        <v>19843</v>
      </c>
      <c r="C140">
        <v>727</v>
      </c>
      <c r="D140">
        <v>1266</v>
      </c>
      <c r="E140">
        <v>3498</v>
      </c>
      <c r="F140">
        <v>1087</v>
      </c>
      <c r="G140">
        <v>279</v>
      </c>
      <c r="H140">
        <v>2921</v>
      </c>
      <c r="I140">
        <v>3608</v>
      </c>
      <c r="J140">
        <v>2335</v>
      </c>
    </row>
    <row r="141" spans="1:10" x14ac:dyDescent="0.2">
      <c r="A141" t="s">
        <v>153</v>
      </c>
      <c r="B141">
        <v>22067</v>
      </c>
      <c r="C141">
        <v>957</v>
      </c>
      <c r="D141">
        <v>948</v>
      </c>
      <c r="E141">
        <v>3303</v>
      </c>
      <c r="F141">
        <v>1239</v>
      </c>
      <c r="G141">
        <v>240</v>
      </c>
      <c r="H141">
        <v>2797</v>
      </c>
      <c r="I141">
        <v>3313</v>
      </c>
      <c r="J141">
        <v>1916</v>
      </c>
    </row>
    <row r="142" spans="1:10" x14ac:dyDescent="0.2">
      <c r="A142" t="s">
        <v>154</v>
      </c>
      <c r="B142">
        <v>18574</v>
      </c>
      <c r="C142">
        <v>1053</v>
      </c>
      <c r="D142">
        <v>876</v>
      </c>
      <c r="E142">
        <v>3642</v>
      </c>
      <c r="F142">
        <v>1509</v>
      </c>
      <c r="G142">
        <v>228</v>
      </c>
      <c r="H142">
        <v>2860</v>
      </c>
      <c r="I142">
        <v>3443</v>
      </c>
      <c r="J142">
        <v>2022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F35-7C26-6D4F-BABA-6F84C78E0E3F}">
  <dimension ref="A1:O153"/>
  <sheetViews>
    <sheetView zoomScale="88" workbookViewId="0">
      <selection activeCell="C1" sqref="C1:C67"/>
    </sheetView>
  </sheetViews>
  <sheetFormatPr baseColWidth="10" defaultColWidth="8.83203125" defaultRowHeight="15" x14ac:dyDescent="0.2"/>
  <cols>
    <col min="1" max="1" width="15.6640625" customWidth="1"/>
    <col min="2" max="2" width="9.83203125" bestFit="1" customWidth="1"/>
    <col min="3" max="3" width="11.5" bestFit="1" customWidth="1"/>
    <col min="4" max="4" width="11.33203125" bestFit="1" customWidth="1"/>
    <col min="5" max="5" width="11.5" bestFit="1" customWidth="1"/>
    <col min="6" max="6" width="11" bestFit="1" customWidth="1"/>
    <col min="7" max="7" width="9.83203125" bestFit="1" customWidth="1"/>
    <col min="8" max="9" width="11" bestFit="1" customWidth="1"/>
    <col min="10" max="10" width="10.1640625" bestFit="1" customWidth="1"/>
    <col min="12" max="12" width="10.83203125" bestFit="1" customWidth="1"/>
    <col min="13" max="13" width="10.33203125" bestFit="1" customWidth="1"/>
  </cols>
  <sheetData>
    <row r="1" spans="1:15" ht="18.5" customHeight="1" x14ac:dyDescent="0.2">
      <c r="A1" s="150"/>
      <c r="B1" s="147" t="s">
        <v>52</v>
      </c>
      <c r="C1" s="147" t="s">
        <v>53</v>
      </c>
      <c r="D1" s="147" t="s">
        <v>59</v>
      </c>
      <c r="E1" s="147" t="s">
        <v>54</v>
      </c>
      <c r="F1" s="147" t="s">
        <v>55</v>
      </c>
      <c r="G1" s="147" t="s">
        <v>56</v>
      </c>
      <c r="H1" s="147" t="s">
        <v>57</v>
      </c>
      <c r="I1" s="147" t="s">
        <v>58</v>
      </c>
      <c r="J1" t="s">
        <v>188</v>
      </c>
      <c r="K1" t="s">
        <v>188</v>
      </c>
      <c r="L1" t="s">
        <v>189</v>
      </c>
      <c r="M1" t="s">
        <v>190</v>
      </c>
      <c r="N1" t="s">
        <v>191</v>
      </c>
      <c r="O1" s="151" t="s">
        <v>192</v>
      </c>
    </row>
    <row r="2" spans="1:15" x14ac:dyDescent="0.2">
      <c r="A2" t="s">
        <v>159</v>
      </c>
      <c r="B2">
        <v>10128</v>
      </c>
      <c r="C2">
        <v>14772</v>
      </c>
      <c r="D2">
        <v>2760</v>
      </c>
      <c r="E2">
        <v>2412</v>
      </c>
      <c r="F2">
        <v>12043</v>
      </c>
      <c r="G2">
        <v>10081</v>
      </c>
      <c r="H2">
        <v>6014</v>
      </c>
      <c r="I2">
        <v>5202</v>
      </c>
      <c r="J2">
        <v>7.9</v>
      </c>
      <c r="K2">
        <v>23.4</v>
      </c>
      <c r="L2" s="151">
        <v>10.1</v>
      </c>
      <c r="M2" s="151">
        <v>-3.9</v>
      </c>
      <c r="N2" s="151">
        <v>26.2</v>
      </c>
      <c r="O2" s="151">
        <v>47.2</v>
      </c>
    </row>
    <row r="3" spans="1:15" x14ac:dyDescent="0.2">
      <c r="A3" t="s">
        <v>72</v>
      </c>
      <c r="B3">
        <v>9068</v>
      </c>
      <c r="C3">
        <v>14611</v>
      </c>
      <c r="D3">
        <v>2689</v>
      </c>
      <c r="E3">
        <v>1859</v>
      </c>
      <c r="F3">
        <v>6556</v>
      </c>
      <c r="G3">
        <v>9623</v>
      </c>
      <c r="H3">
        <v>3176</v>
      </c>
      <c r="I3">
        <v>4742</v>
      </c>
      <c r="J3">
        <v>2.23</v>
      </c>
      <c r="K3">
        <v>2.2799999999999998</v>
      </c>
      <c r="L3" s="151" t="s">
        <v>193</v>
      </c>
      <c r="M3" s="151">
        <v>3.92</v>
      </c>
      <c r="N3" s="151">
        <v>34.92</v>
      </c>
      <c r="O3" s="151">
        <v>49.32</v>
      </c>
    </row>
    <row r="4" spans="1:15" x14ac:dyDescent="0.2">
      <c r="A4" t="s">
        <v>73</v>
      </c>
      <c r="B4">
        <v>9235</v>
      </c>
      <c r="C4">
        <v>16932</v>
      </c>
      <c r="D4">
        <v>2949</v>
      </c>
      <c r="E4">
        <v>2352</v>
      </c>
      <c r="F4">
        <v>5879</v>
      </c>
      <c r="G4">
        <v>10411</v>
      </c>
      <c r="H4">
        <v>2359</v>
      </c>
      <c r="I4">
        <v>3640</v>
      </c>
      <c r="J4">
        <v>2.4</v>
      </c>
      <c r="K4">
        <v>4.0599999999999996</v>
      </c>
      <c r="L4" s="151">
        <v>44.32</v>
      </c>
      <c r="M4" s="151">
        <v>2.6</v>
      </c>
      <c r="N4" s="151">
        <v>32.9</v>
      </c>
      <c r="O4" s="151">
        <v>56.6</v>
      </c>
    </row>
    <row r="5" spans="1:15" x14ac:dyDescent="0.2">
      <c r="A5" t="s">
        <v>74</v>
      </c>
      <c r="B5">
        <v>7837</v>
      </c>
      <c r="C5">
        <v>14624</v>
      </c>
      <c r="D5">
        <v>2197</v>
      </c>
      <c r="E5">
        <v>2084</v>
      </c>
      <c r="F5">
        <v>11934</v>
      </c>
      <c r="G5">
        <v>11583</v>
      </c>
      <c r="H5">
        <v>4536</v>
      </c>
      <c r="I5">
        <v>4644</v>
      </c>
      <c r="J5">
        <v>5.62</v>
      </c>
      <c r="K5">
        <v>13.4</v>
      </c>
      <c r="L5" s="151">
        <v>60.1</v>
      </c>
      <c r="M5" s="151">
        <v>-2.8</v>
      </c>
      <c r="N5" s="151">
        <v>31.5</v>
      </c>
      <c r="O5" s="151">
        <v>61.1</v>
      </c>
    </row>
    <row r="6" spans="1:15" x14ac:dyDescent="0.2">
      <c r="A6" t="s">
        <v>75</v>
      </c>
      <c r="B6">
        <v>8175</v>
      </c>
      <c r="C6">
        <v>15324</v>
      </c>
      <c r="D6">
        <v>2236</v>
      </c>
      <c r="E6">
        <v>2189</v>
      </c>
      <c r="F6">
        <v>11537</v>
      </c>
      <c r="G6">
        <v>12697</v>
      </c>
      <c r="H6">
        <v>5384</v>
      </c>
      <c r="I6">
        <v>4717</v>
      </c>
      <c r="J6">
        <v>7.08</v>
      </c>
      <c r="K6">
        <v>19.239999999999998</v>
      </c>
      <c r="L6" s="151">
        <v>53.3</v>
      </c>
      <c r="M6" s="151">
        <v>-2.2999999999999998</v>
      </c>
      <c r="N6" s="151">
        <v>23.3</v>
      </c>
      <c r="O6" s="151">
        <v>52.6</v>
      </c>
    </row>
    <row r="7" spans="1:15" x14ac:dyDescent="0.2">
      <c r="A7" t="s">
        <v>76</v>
      </c>
      <c r="B7">
        <v>6138</v>
      </c>
      <c r="C7">
        <v>14634</v>
      </c>
      <c r="D7">
        <v>1783</v>
      </c>
      <c r="E7">
        <v>1779</v>
      </c>
      <c r="F7">
        <v>8223</v>
      </c>
      <c r="G7">
        <v>13793</v>
      </c>
      <c r="H7">
        <v>4610</v>
      </c>
      <c r="I7">
        <v>5219</v>
      </c>
      <c r="J7">
        <v>1.37</v>
      </c>
      <c r="K7">
        <v>18.260000000000002</v>
      </c>
      <c r="L7" s="151">
        <v>60</v>
      </c>
      <c r="M7" s="151">
        <v>4</v>
      </c>
      <c r="N7" s="151">
        <v>39.1</v>
      </c>
      <c r="O7" s="151">
        <v>60.6</v>
      </c>
    </row>
    <row r="8" spans="1:15" x14ac:dyDescent="0.2">
      <c r="A8" t="s">
        <v>157</v>
      </c>
      <c r="B8">
        <v>6681</v>
      </c>
      <c r="C8">
        <v>10023</v>
      </c>
      <c r="D8">
        <v>1909</v>
      </c>
      <c r="E8">
        <v>2865</v>
      </c>
      <c r="F8">
        <v>10074</v>
      </c>
      <c r="G8">
        <v>15549</v>
      </c>
      <c r="H8">
        <v>6340</v>
      </c>
      <c r="I8">
        <v>4158</v>
      </c>
      <c r="J8">
        <v>1.45</v>
      </c>
      <c r="K8">
        <v>23.4</v>
      </c>
      <c r="L8" s="151">
        <v>27.3</v>
      </c>
      <c r="M8" s="151">
        <v>0</v>
      </c>
      <c r="N8" s="151">
        <v>26.4</v>
      </c>
      <c r="O8" s="151">
        <v>45.2</v>
      </c>
    </row>
    <row r="9" spans="1:15" x14ac:dyDescent="0.2">
      <c r="A9" t="s">
        <v>158</v>
      </c>
      <c r="B9">
        <v>7117</v>
      </c>
      <c r="C9">
        <v>9332</v>
      </c>
      <c r="D9">
        <v>2218</v>
      </c>
      <c r="E9">
        <v>2359</v>
      </c>
      <c r="F9">
        <v>7053</v>
      </c>
      <c r="G9">
        <v>13403</v>
      </c>
      <c r="H9">
        <v>3208</v>
      </c>
      <c r="I9">
        <v>4082</v>
      </c>
      <c r="J9">
        <v>1.72</v>
      </c>
      <c r="K9">
        <v>7.12</v>
      </c>
      <c r="L9" s="151">
        <v>46.88</v>
      </c>
      <c r="M9" s="151">
        <v>9.68</v>
      </c>
      <c r="N9" s="151">
        <v>49.48</v>
      </c>
      <c r="O9" s="151">
        <v>65.38</v>
      </c>
    </row>
    <row r="10" spans="1:15" x14ac:dyDescent="0.2">
      <c r="A10" t="s">
        <v>160</v>
      </c>
      <c r="B10">
        <v>6866</v>
      </c>
      <c r="C10">
        <v>10611</v>
      </c>
      <c r="D10">
        <v>2287</v>
      </c>
      <c r="E10">
        <v>2387</v>
      </c>
      <c r="F10">
        <v>6182</v>
      </c>
      <c r="G10">
        <v>12052</v>
      </c>
      <c r="H10">
        <v>2366</v>
      </c>
      <c r="I10">
        <v>3413</v>
      </c>
      <c r="J10">
        <v>2.04</v>
      </c>
      <c r="K10">
        <v>23.2</v>
      </c>
      <c r="L10" s="151">
        <v>53.22</v>
      </c>
      <c r="M10" s="151">
        <v>1.72</v>
      </c>
      <c r="N10" s="151">
        <v>44.32</v>
      </c>
      <c r="O10" s="151">
        <v>62.92</v>
      </c>
    </row>
    <row r="11" spans="1:15" x14ac:dyDescent="0.2">
      <c r="A11" t="s">
        <v>161</v>
      </c>
      <c r="B11">
        <v>4762</v>
      </c>
      <c r="C11">
        <v>9534</v>
      </c>
      <c r="D11">
        <v>2247</v>
      </c>
      <c r="E11">
        <v>3085</v>
      </c>
      <c r="F11">
        <v>10315</v>
      </c>
      <c r="G11">
        <v>15576</v>
      </c>
      <c r="H11">
        <v>4994</v>
      </c>
      <c r="I11">
        <v>4194</v>
      </c>
      <c r="J11">
        <v>3.21</v>
      </c>
      <c r="K11">
        <v>22</v>
      </c>
      <c r="L11" s="151">
        <v>61.91</v>
      </c>
      <c r="M11" s="151">
        <v>7.51</v>
      </c>
      <c r="N11" s="151">
        <v>44.11</v>
      </c>
      <c r="O11" s="151">
        <v>59.61</v>
      </c>
    </row>
    <row r="12" spans="1:15" x14ac:dyDescent="0.2">
      <c r="A12" t="s">
        <v>162</v>
      </c>
      <c r="B12">
        <v>9528</v>
      </c>
      <c r="C12">
        <v>10631</v>
      </c>
      <c r="D12">
        <v>2486</v>
      </c>
      <c r="E12">
        <v>3105</v>
      </c>
      <c r="F12">
        <v>10641</v>
      </c>
      <c r="G12">
        <v>15562</v>
      </c>
      <c r="H12">
        <v>5753</v>
      </c>
      <c r="I12">
        <v>4468</v>
      </c>
      <c r="J12">
        <v>2.9</v>
      </c>
      <c r="K12">
        <v>15.18</v>
      </c>
      <c r="L12" s="151">
        <v>36.6</v>
      </c>
      <c r="M12" s="151">
        <v>6.3</v>
      </c>
      <c r="N12" s="151">
        <v>50.4</v>
      </c>
      <c r="O12" s="151">
        <v>65.3</v>
      </c>
    </row>
    <row r="13" spans="1:15" x14ac:dyDescent="0.2">
      <c r="A13" t="s">
        <v>163</v>
      </c>
      <c r="B13">
        <v>12493</v>
      </c>
      <c r="C13">
        <v>12247</v>
      </c>
      <c r="D13">
        <v>3152</v>
      </c>
      <c r="E13">
        <v>3283</v>
      </c>
      <c r="F13">
        <v>9377</v>
      </c>
      <c r="G13">
        <v>16169</v>
      </c>
      <c r="H13">
        <v>5534</v>
      </c>
      <c r="I13">
        <v>6147</v>
      </c>
      <c r="J13">
        <v>1.42</v>
      </c>
      <c r="K13">
        <v>15.18</v>
      </c>
      <c r="L13" s="151">
        <v>47.19</v>
      </c>
      <c r="M13" s="151">
        <v>6.19</v>
      </c>
      <c r="N13" s="151">
        <v>51.89</v>
      </c>
      <c r="O13" s="151">
        <v>53.59</v>
      </c>
    </row>
    <row r="14" spans="1:15" x14ac:dyDescent="0.2">
      <c r="A14" t="s">
        <v>66</v>
      </c>
      <c r="B14">
        <v>8900</v>
      </c>
      <c r="C14">
        <v>5396</v>
      </c>
      <c r="D14">
        <v>1339</v>
      </c>
      <c r="E14">
        <v>1287</v>
      </c>
      <c r="F14">
        <v>16718</v>
      </c>
      <c r="G14">
        <v>17138</v>
      </c>
      <c r="H14">
        <v>9942</v>
      </c>
      <c r="I14">
        <v>2150</v>
      </c>
      <c r="J14">
        <v>4.9000000000000004</v>
      </c>
      <c r="K14">
        <v>7.96</v>
      </c>
      <c r="L14" s="151">
        <v>57.3</v>
      </c>
      <c r="M14" s="151">
        <v>-4.47</v>
      </c>
      <c r="N14" s="151">
        <v>36.799999999999997</v>
      </c>
      <c r="O14" s="151">
        <v>65.5</v>
      </c>
    </row>
    <row r="15" spans="1:15" x14ac:dyDescent="0.2">
      <c r="A15" t="s">
        <v>67</v>
      </c>
      <c r="B15">
        <v>12671</v>
      </c>
      <c r="C15">
        <v>3583</v>
      </c>
      <c r="D15">
        <v>1389</v>
      </c>
      <c r="E15">
        <v>1004</v>
      </c>
      <c r="F15">
        <v>11427</v>
      </c>
      <c r="G15">
        <v>12406</v>
      </c>
      <c r="H15">
        <v>4645</v>
      </c>
      <c r="I15">
        <v>2461</v>
      </c>
      <c r="J15">
        <v>0</v>
      </c>
      <c r="K15">
        <v>0.82</v>
      </c>
      <c r="L15" s="151">
        <v>29.54</v>
      </c>
      <c r="M15" s="151">
        <v>3.23</v>
      </c>
      <c r="N15" s="151">
        <v>24.84</v>
      </c>
      <c r="O15" s="151">
        <v>52.34</v>
      </c>
    </row>
    <row r="16" spans="1:15" x14ac:dyDescent="0.2">
      <c r="A16" t="s">
        <v>68</v>
      </c>
      <c r="B16">
        <v>12396</v>
      </c>
      <c r="C16">
        <v>3781</v>
      </c>
      <c r="D16">
        <v>1623</v>
      </c>
      <c r="E16">
        <v>969</v>
      </c>
      <c r="F16">
        <v>8281</v>
      </c>
      <c r="G16">
        <v>10295</v>
      </c>
      <c r="H16">
        <v>3772</v>
      </c>
      <c r="I16">
        <v>2521</v>
      </c>
      <c r="J16">
        <v>0</v>
      </c>
      <c r="K16">
        <v>0.46</v>
      </c>
      <c r="L16" s="151">
        <v>32.4</v>
      </c>
      <c r="M16" s="151">
        <v>-3.03</v>
      </c>
      <c r="N16" s="151">
        <v>33</v>
      </c>
      <c r="O16" s="151">
        <v>34.200000000000003</v>
      </c>
    </row>
    <row r="17" spans="1:15" x14ac:dyDescent="0.2">
      <c r="A17" t="s">
        <v>69</v>
      </c>
      <c r="B17">
        <v>7430</v>
      </c>
      <c r="C17">
        <v>5550</v>
      </c>
      <c r="D17">
        <v>1392</v>
      </c>
      <c r="E17">
        <v>1206</v>
      </c>
      <c r="F17">
        <v>16892</v>
      </c>
      <c r="G17">
        <v>17650</v>
      </c>
      <c r="H17">
        <v>5918</v>
      </c>
      <c r="I17">
        <v>2304</v>
      </c>
      <c r="J17">
        <v>8.3800000000000008</v>
      </c>
      <c r="K17">
        <v>10.42</v>
      </c>
      <c r="L17" s="151">
        <v>53.55</v>
      </c>
      <c r="M17" s="151">
        <v>-2.08</v>
      </c>
      <c r="N17" s="151">
        <v>33.450000000000003</v>
      </c>
      <c r="O17" s="151">
        <v>61.15</v>
      </c>
    </row>
    <row r="18" spans="1:15" x14ac:dyDescent="0.2">
      <c r="A18" t="s">
        <v>70</v>
      </c>
      <c r="B18">
        <v>7417</v>
      </c>
      <c r="C18">
        <v>5486</v>
      </c>
      <c r="D18">
        <v>1430</v>
      </c>
      <c r="E18">
        <v>1274</v>
      </c>
      <c r="F18">
        <v>17015</v>
      </c>
      <c r="G18">
        <v>18266</v>
      </c>
      <c r="H18">
        <v>8537</v>
      </c>
      <c r="I18">
        <v>2189</v>
      </c>
      <c r="J18">
        <v>7.38</v>
      </c>
      <c r="K18">
        <v>1.04</v>
      </c>
      <c r="L18" s="151">
        <v>53.2</v>
      </c>
      <c r="M18" s="151">
        <v>-0.65999999999999903</v>
      </c>
      <c r="N18" s="151">
        <v>35.700000000000003</v>
      </c>
      <c r="O18" s="151">
        <v>64.5</v>
      </c>
    </row>
    <row r="19" spans="1:15" x14ac:dyDescent="0.2">
      <c r="A19" t="s">
        <v>71</v>
      </c>
      <c r="B19">
        <v>6760</v>
      </c>
      <c r="C19">
        <v>6108</v>
      </c>
      <c r="D19">
        <v>1398</v>
      </c>
      <c r="E19">
        <v>1028</v>
      </c>
      <c r="F19">
        <v>10754</v>
      </c>
      <c r="G19">
        <v>18227</v>
      </c>
      <c r="H19">
        <v>6124</v>
      </c>
      <c r="I19">
        <v>2458</v>
      </c>
      <c r="J19">
        <v>7.5</v>
      </c>
      <c r="K19">
        <v>16.38</v>
      </c>
      <c r="L19" s="151">
        <v>52.56</v>
      </c>
      <c r="M19" s="151">
        <v>-1.43</v>
      </c>
      <c r="N19" s="151">
        <v>23.46</v>
      </c>
      <c r="O19" s="151">
        <v>55.66</v>
      </c>
    </row>
    <row r="20" spans="1:15" x14ac:dyDescent="0.2">
      <c r="A20" t="s">
        <v>65</v>
      </c>
      <c r="B20">
        <v>9007</v>
      </c>
      <c r="C20">
        <v>4919</v>
      </c>
      <c r="D20">
        <v>1563</v>
      </c>
      <c r="E20">
        <v>1556</v>
      </c>
      <c r="F20">
        <v>13999</v>
      </c>
      <c r="G20">
        <v>21100</v>
      </c>
      <c r="H20">
        <v>9628</v>
      </c>
      <c r="I20">
        <v>2615</v>
      </c>
      <c r="J20">
        <v>3.64</v>
      </c>
      <c r="K20">
        <v>7.7</v>
      </c>
      <c r="L20" s="151">
        <v>73.06</v>
      </c>
      <c r="M20" s="151">
        <v>4.96</v>
      </c>
      <c r="N20" s="151">
        <v>41.16</v>
      </c>
      <c r="O20" s="151">
        <v>71.66</v>
      </c>
    </row>
    <row r="21" spans="1:15" x14ac:dyDescent="0.2">
      <c r="A21" t="s">
        <v>64</v>
      </c>
      <c r="B21">
        <v>9745</v>
      </c>
      <c r="C21">
        <v>4103</v>
      </c>
      <c r="D21">
        <v>1886</v>
      </c>
      <c r="E21">
        <v>1393</v>
      </c>
      <c r="F21">
        <v>4764</v>
      </c>
      <c r="G21">
        <v>16279</v>
      </c>
      <c r="H21">
        <v>2777</v>
      </c>
      <c r="I21">
        <v>2509</v>
      </c>
      <c r="J21">
        <v>1.56</v>
      </c>
      <c r="K21">
        <v>2.2200000000000002</v>
      </c>
      <c r="L21" s="151">
        <v>24.59</v>
      </c>
      <c r="M21" s="151">
        <v>-1.06</v>
      </c>
      <c r="N21" s="151">
        <v>6.89</v>
      </c>
      <c r="O21" s="151">
        <v>13.49</v>
      </c>
    </row>
    <row r="22" spans="1:15" x14ac:dyDescent="0.2">
      <c r="A22" t="s">
        <v>60</v>
      </c>
      <c r="B22">
        <v>8983</v>
      </c>
      <c r="C22">
        <v>6263</v>
      </c>
      <c r="D22">
        <v>1893</v>
      </c>
      <c r="E22">
        <v>1718</v>
      </c>
      <c r="F22">
        <v>4410</v>
      </c>
      <c r="G22">
        <v>17858</v>
      </c>
      <c r="H22">
        <v>1816</v>
      </c>
      <c r="I22">
        <v>1886</v>
      </c>
      <c r="J22">
        <v>13.9</v>
      </c>
      <c r="K22">
        <v>10.38</v>
      </c>
      <c r="L22" s="151">
        <v>29.67</v>
      </c>
      <c r="M22" s="151">
        <v>2.2999999999999989</v>
      </c>
      <c r="N22" s="151">
        <v>29.069999999999997</v>
      </c>
      <c r="O22" s="151">
        <v>40.97</v>
      </c>
    </row>
    <row r="23" spans="1:15" x14ac:dyDescent="0.2">
      <c r="A23" t="s">
        <v>61</v>
      </c>
      <c r="B23">
        <v>7852</v>
      </c>
      <c r="C23">
        <v>5164</v>
      </c>
      <c r="D23">
        <v>1609</v>
      </c>
      <c r="E23">
        <v>1560</v>
      </c>
      <c r="F23">
        <v>13974</v>
      </c>
      <c r="G23">
        <v>22145</v>
      </c>
      <c r="H23">
        <v>6744</v>
      </c>
      <c r="I23">
        <v>2585</v>
      </c>
      <c r="J23">
        <v>3.34</v>
      </c>
      <c r="K23">
        <v>7.98</v>
      </c>
      <c r="L23" s="151">
        <v>65.209999999999994</v>
      </c>
      <c r="M23" s="151">
        <v>6.16</v>
      </c>
      <c r="N23" s="151">
        <v>37.81</v>
      </c>
      <c r="O23" s="151">
        <v>67.31</v>
      </c>
    </row>
    <row r="24" spans="1:15" x14ac:dyDescent="0.2">
      <c r="A24" t="s">
        <v>62</v>
      </c>
      <c r="B24">
        <v>8657</v>
      </c>
      <c r="C24">
        <v>5022</v>
      </c>
      <c r="D24">
        <v>1478</v>
      </c>
      <c r="E24">
        <v>1516</v>
      </c>
      <c r="F24">
        <v>13214</v>
      </c>
      <c r="G24">
        <v>21840</v>
      </c>
      <c r="H24">
        <v>9321</v>
      </c>
      <c r="I24">
        <v>2698</v>
      </c>
      <c r="J24">
        <v>3.02</v>
      </c>
      <c r="K24">
        <v>9.68</v>
      </c>
      <c r="L24" s="151">
        <v>63.81</v>
      </c>
      <c r="M24" s="151">
        <v>4.22</v>
      </c>
      <c r="N24" s="151">
        <v>36.31</v>
      </c>
      <c r="O24" s="151">
        <v>67.709999999999994</v>
      </c>
    </row>
    <row r="25" spans="1:15" x14ac:dyDescent="0.2">
      <c r="A25" t="s">
        <v>63</v>
      </c>
      <c r="B25">
        <v>7456</v>
      </c>
      <c r="C25">
        <v>5525</v>
      </c>
      <c r="D25">
        <v>1611</v>
      </c>
      <c r="E25">
        <v>1486</v>
      </c>
      <c r="F25">
        <v>11377</v>
      </c>
      <c r="G25">
        <v>16749</v>
      </c>
      <c r="H25">
        <v>7419</v>
      </c>
      <c r="I25">
        <v>2993</v>
      </c>
      <c r="J25">
        <v>3.94</v>
      </c>
      <c r="K25">
        <v>5.5</v>
      </c>
      <c r="L25" s="151">
        <v>66.72</v>
      </c>
      <c r="M25" s="151">
        <v>3.37</v>
      </c>
      <c r="N25" s="151">
        <v>41.52</v>
      </c>
      <c r="O25" s="151">
        <v>65.42</v>
      </c>
    </row>
    <row r="26" spans="1:15" x14ac:dyDescent="0.2">
      <c r="A26" t="s">
        <v>164</v>
      </c>
      <c r="B26">
        <v>7667</v>
      </c>
      <c r="C26">
        <v>16130</v>
      </c>
      <c r="D26">
        <v>1489</v>
      </c>
      <c r="E26">
        <v>2033</v>
      </c>
      <c r="F26">
        <v>4962</v>
      </c>
      <c r="G26">
        <v>13707</v>
      </c>
      <c r="H26">
        <v>5371</v>
      </c>
      <c r="I26">
        <v>4314</v>
      </c>
      <c r="J26">
        <v>1.21</v>
      </c>
      <c r="K26">
        <v>5.8</v>
      </c>
      <c r="L26" s="152">
        <v>78.8</v>
      </c>
      <c r="M26" s="151">
        <v>1.91</v>
      </c>
      <c r="N26" s="151">
        <v>27.1</v>
      </c>
      <c r="O26" s="151">
        <v>71.599999999999994</v>
      </c>
    </row>
    <row r="27" spans="1:15" x14ac:dyDescent="0.2">
      <c r="A27" t="s">
        <v>165</v>
      </c>
      <c r="B27">
        <v>5169</v>
      </c>
      <c r="C27">
        <v>11312</v>
      </c>
      <c r="D27">
        <v>1750</v>
      </c>
      <c r="E27">
        <v>1719</v>
      </c>
      <c r="F27">
        <v>3580</v>
      </c>
      <c r="G27">
        <v>12269</v>
      </c>
      <c r="H27">
        <v>2816</v>
      </c>
      <c r="I27">
        <v>2484</v>
      </c>
      <c r="J27">
        <v>9.57</v>
      </c>
      <c r="K27">
        <v>9</v>
      </c>
      <c r="L27" s="152">
        <v>49.42</v>
      </c>
      <c r="M27" s="151">
        <v>0.6</v>
      </c>
      <c r="N27" s="151">
        <v>10.42</v>
      </c>
      <c r="O27" s="151">
        <v>32.619999999999997</v>
      </c>
    </row>
    <row r="28" spans="1:15" ht="16" x14ac:dyDescent="0.2">
      <c r="A28" t="s">
        <v>166</v>
      </c>
      <c r="B28">
        <v>5447</v>
      </c>
      <c r="C28">
        <v>13713</v>
      </c>
      <c r="D28">
        <v>1663</v>
      </c>
      <c r="E28">
        <v>1834</v>
      </c>
      <c r="F28">
        <v>4648</v>
      </c>
      <c r="G28">
        <v>10463</v>
      </c>
      <c r="H28">
        <v>2311</v>
      </c>
      <c r="I28">
        <v>2658</v>
      </c>
      <c r="J28">
        <v>36.78</v>
      </c>
      <c r="K28" s="153">
        <v>69.84</v>
      </c>
      <c r="L28" s="154">
        <v>68.58</v>
      </c>
      <c r="M28" s="155">
        <v>-0.14000000000000001</v>
      </c>
      <c r="N28" s="155">
        <v>13.68</v>
      </c>
      <c r="O28" s="155">
        <v>49.38</v>
      </c>
    </row>
    <row r="29" spans="1:15" x14ac:dyDescent="0.2">
      <c r="A29" t="s">
        <v>167</v>
      </c>
      <c r="B29">
        <v>6505</v>
      </c>
      <c r="C29">
        <v>17051</v>
      </c>
      <c r="D29">
        <v>1537</v>
      </c>
      <c r="E29">
        <v>1894</v>
      </c>
      <c r="F29">
        <v>8571</v>
      </c>
      <c r="G29">
        <v>16161</v>
      </c>
      <c r="H29">
        <v>3866</v>
      </c>
      <c r="I29">
        <v>4197</v>
      </c>
      <c r="J29">
        <v>4.54</v>
      </c>
      <c r="K29">
        <v>5.76</v>
      </c>
      <c r="L29" s="152">
        <v>78.69</v>
      </c>
      <c r="M29" s="151">
        <v>3.14</v>
      </c>
      <c r="N29" s="151">
        <v>22.29</v>
      </c>
      <c r="O29" s="151">
        <v>76.790000000000006</v>
      </c>
    </row>
    <row r="30" spans="1:15" x14ac:dyDescent="0.2">
      <c r="A30" t="s">
        <v>169</v>
      </c>
      <c r="B30">
        <v>6532</v>
      </c>
      <c r="C30">
        <v>13438</v>
      </c>
      <c r="D30">
        <v>1486</v>
      </c>
      <c r="E30">
        <v>1857</v>
      </c>
      <c r="F30">
        <v>7570</v>
      </c>
      <c r="G30">
        <v>15063</v>
      </c>
      <c r="H30">
        <v>4814</v>
      </c>
      <c r="I30">
        <v>4539</v>
      </c>
      <c r="J30">
        <v>2.81</v>
      </c>
      <c r="K30">
        <v>8.18</v>
      </c>
      <c r="L30" s="152">
        <v>71.61</v>
      </c>
      <c r="M30" s="151">
        <v>2.92</v>
      </c>
      <c r="N30" s="151">
        <v>27.21</v>
      </c>
      <c r="O30" s="151">
        <v>71.91</v>
      </c>
    </row>
    <row r="31" spans="1:15" x14ac:dyDescent="0.2">
      <c r="A31" t="s">
        <v>168</v>
      </c>
      <c r="B31">
        <v>6129</v>
      </c>
      <c r="C31">
        <v>14834</v>
      </c>
      <c r="D31">
        <v>1440</v>
      </c>
      <c r="E31">
        <v>1631</v>
      </c>
      <c r="F31">
        <v>5311</v>
      </c>
      <c r="G31">
        <v>15268</v>
      </c>
      <c r="H31">
        <v>3808</v>
      </c>
      <c r="I31">
        <v>5924</v>
      </c>
      <c r="J31">
        <v>2.9</v>
      </c>
      <c r="K31">
        <v>20.64</v>
      </c>
      <c r="L31" s="152">
        <v>83.96</v>
      </c>
      <c r="M31" s="151">
        <v>0.75</v>
      </c>
      <c r="N31" s="151">
        <v>23.66</v>
      </c>
      <c r="O31" s="151">
        <v>65.260000000000005</v>
      </c>
    </row>
    <row r="32" spans="1:15" ht="16" x14ac:dyDescent="0.2">
      <c r="A32" t="s">
        <v>170</v>
      </c>
      <c r="B32">
        <v>7088</v>
      </c>
      <c r="C32">
        <v>14041</v>
      </c>
      <c r="D32">
        <v>1539</v>
      </c>
      <c r="E32">
        <v>1824</v>
      </c>
      <c r="F32">
        <v>6550</v>
      </c>
      <c r="G32">
        <v>15148</v>
      </c>
      <c r="H32">
        <v>5911</v>
      </c>
      <c r="I32">
        <v>5850</v>
      </c>
      <c r="J32" s="156">
        <v>1.95</v>
      </c>
      <c r="K32">
        <v>6.34</v>
      </c>
      <c r="L32" s="151">
        <v>78.45</v>
      </c>
      <c r="M32" s="151">
        <v>9.65</v>
      </c>
      <c r="N32">
        <v>10</v>
      </c>
      <c r="O32" s="151">
        <v>74.150000000000006</v>
      </c>
    </row>
    <row r="33" spans="1:15" ht="16" x14ac:dyDescent="0.2">
      <c r="A33" t="s">
        <v>171</v>
      </c>
      <c r="B33">
        <v>5252</v>
      </c>
      <c r="C33">
        <v>12171</v>
      </c>
      <c r="D33">
        <v>1866</v>
      </c>
      <c r="E33">
        <v>2003</v>
      </c>
      <c r="F33">
        <v>3722</v>
      </c>
      <c r="G33">
        <v>18144</v>
      </c>
      <c r="H33">
        <v>1788</v>
      </c>
      <c r="I33">
        <v>2710</v>
      </c>
      <c r="J33" s="156">
        <v>14.04</v>
      </c>
      <c r="K33">
        <v>11.76</v>
      </c>
      <c r="L33" s="151">
        <v>63.741999999999997</v>
      </c>
      <c r="M33" s="151">
        <v>0.65200000000000002</v>
      </c>
      <c r="N33">
        <v>1</v>
      </c>
      <c r="O33" s="151">
        <v>37.14</v>
      </c>
    </row>
    <row r="34" spans="1:15" ht="16" x14ac:dyDescent="0.2">
      <c r="A34" t="s">
        <v>173</v>
      </c>
      <c r="B34">
        <v>5768</v>
      </c>
      <c r="C34">
        <v>13241</v>
      </c>
      <c r="D34">
        <v>1753</v>
      </c>
      <c r="E34">
        <v>1990</v>
      </c>
      <c r="F34">
        <v>4348</v>
      </c>
      <c r="G34">
        <v>15614</v>
      </c>
      <c r="H34">
        <v>1838</v>
      </c>
      <c r="I34">
        <v>2629</v>
      </c>
      <c r="J34" s="156">
        <v>24.3</v>
      </c>
      <c r="K34">
        <v>22.71</v>
      </c>
      <c r="L34" s="151">
        <v>88.95</v>
      </c>
      <c r="M34" s="151">
        <v>7.65</v>
      </c>
      <c r="N34">
        <v>8</v>
      </c>
      <c r="O34" s="151">
        <v>75.45</v>
      </c>
    </row>
    <row r="35" spans="1:15" ht="16" x14ac:dyDescent="0.2">
      <c r="A35" t="s">
        <v>172</v>
      </c>
      <c r="B35">
        <v>5880</v>
      </c>
      <c r="C35">
        <v>13275</v>
      </c>
      <c r="D35">
        <v>1482</v>
      </c>
      <c r="E35">
        <v>1728</v>
      </c>
      <c r="F35">
        <v>6811</v>
      </c>
      <c r="G35">
        <v>16397</v>
      </c>
      <c r="H35">
        <v>3751</v>
      </c>
      <c r="I35">
        <v>4934</v>
      </c>
      <c r="J35" s="156">
        <v>2.08</v>
      </c>
      <c r="K35">
        <v>4.0999999999999996</v>
      </c>
      <c r="L35" s="151">
        <v>90.98</v>
      </c>
      <c r="M35" s="151">
        <v>11.18</v>
      </c>
      <c r="N35">
        <v>11</v>
      </c>
      <c r="O35" s="151">
        <v>82.28</v>
      </c>
    </row>
    <row r="36" spans="1:15" ht="16" x14ac:dyDescent="0.2">
      <c r="A36" t="s">
        <v>174</v>
      </c>
      <c r="B36">
        <v>6301</v>
      </c>
      <c r="C36">
        <v>14007</v>
      </c>
      <c r="D36">
        <v>1520</v>
      </c>
      <c r="E36">
        <v>1773</v>
      </c>
      <c r="F36">
        <v>7274</v>
      </c>
      <c r="G36">
        <v>16708</v>
      </c>
      <c r="H36">
        <v>5227</v>
      </c>
      <c r="I36">
        <v>6185</v>
      </c>
      <c r="J36" s="156">
        <v>2.2000000000000002</v>
      </c>
      <c r="K36">
        <v>6.18</v>
      </c>
      <c r="L36" s="151">
        <v>73.790000000000006</v>
      </c>
      <c r="M36" s="151">
        <v>14.19</v>
      </c>
      <c r="N36">
        <v>14</v>
      </c>
      <c r="O36" s="151">
        <v>72.489999999999995</v>
      </c>
    </row>
    <row r="37" spans="1:15" ht="16" x14ac:dyDescent="0.2">
      <c r="A37" t="s">
        <v>175</v>
      </c>
      <c r="B37">
        <v>6243</v>
      </c>
      <c r="C37">
        <v>15075</v>
      </c>
      <c r="D37">
        <v>1520</v>
      </c>
      <c r="E37">
        <v>1708</v>
      </c>
      <c r="F37">
        <v>6027</v>
      </c>
      <c r="G37">
        <v>14602</v>
      </c>
      <c r="H37">
        <v>4604</v>
      </c>
      <c r="I37">
        <v>6624</v>
      </c>
      <c r="J37" s="156">
        <v>1.84</v>
      </c>
      <c r="K37">
        <v>5.3</v>
      </c>
      <c r="L37" s="151">
        <v>55.05</v>
      </c>
      <c r="M37" s="151">
        <v>9.65</v>
      </c>
      <c r="N37">
        <v>10</v>
      </c>
      <c r="O37" s="151">
        <v>74.55</v>
      </c>
    </row>
    <row r="38" spans="1:15" x14ac:dyDescent="0.2">
      <c r="A38" t="s">
        <v>176</v>
      </c>
      <c r="B38">
        <v>6217</v>
      </c>
      <c r="C38">
        <v>13293</v>
      </c>
      <c r="D38">
        <v>1649</v>
      </c>
      <c r="E38">
        <v>2347</v>
      </c>
      <c r="F38">
        <v>11955</v>
      </c>
      <c r="G38">
        <v>23564</v>
      </c>
      <c r="H38">
        <v>4539</v>
      </c>
      <c r="I38">
        <v>5375</v>
      </c>
      <c r="J38">
        <v>4.72</v>
      </c>
      <c r="K38">
        <v>26.07</v>
      </c>
      <c r="L38" s="151">
        <v>43.1</v>
      </c>
      <c r="M38" s="151">
        <v>-0.219999999999999</v>
      </c>
      <c r="N38" s="151">
        <v>13.3</v>
      </c>
      <c r="O38" s="151">
        <v>40.9</v>
      </c>
    </row>
    <row r="39" spans="1:15" x14ac:dyDescent="0.2">
      <c r="A39" t="s">
        <v>177</v>
      </c>
      <c r="B39">
        <v>6073</v>
      </c>
      <c r="C39">
        <v>13916</v>
      </c>
      <c r="D39">
        <v>2224</v>
      </c>
      <c r="E39">
        <v>2119</v>
      </c>
      <c r="F39">
        <v>3948</v>
      </c>
      <c r="G39">
        <v>28208</v>
      </c>
      <c r="H39">
        <v>2192</v>
      </c>
      <c r="I39">
        <v>3746</v>
      </c>
      <c r="J39">
        <v>4.8</v>
      </c>
      <c r="K39">
        <v>21.9</v>
      </c>
      <c r="L39" s="151">
        <v>18</v>
      </c>
      <c r="M39" s="151">
        <v>0.35</v>
      </c>
      <c r="N39" s="151">
        <v>3.37</v>
      </c>
      <c r="O39" s="151">
        <v>13.2</v>
      </c>
    </row>
    <row r="40" spans="1:15" x14ac:dyDescent="0.2">
      <c r="A40" t="s">
        <v>178</v>
      </c>
      <c r="B40">
        <v>5830</v>
      </c>
      <c r="C40">
        <v>14225</v>
      </c>
      <c r="D40">
        <v>2132</v>
      </c>
      <c r="E40">
        <v>2055</v>
      </c>
      <c r="F40">
        <v>4395</v>
      </c>
      <c r="G40">
        <v>25477</v>
      </c>
      <c r="H40">
        <v>1568</v>
      </c>
      <c r="I40">
        <v>4066</v>
      </c>
      <c r="J40">
        <v>11.9</v>
      </c>
      <c r="K40">
        <v>18.3</v>
      </c>
      <c r="L40" s="151">
        <v>18.59</v>
      </c>
      <c r="M40" s="151">
        <v>0.73</v>
      </c>
      <c r="N40" s="151">
        <v>6.19</v>
      </c>
      <c r="O40" s="151">
        <v>21.49</v>
      </c>
    </row>
    <row r="41" spans="1:15" x14ac:dyDescent="0.2">
      <c r="A41" t="s">
        <v>179</v>
      </c>
      <c r="B41">
        <v>6431</v>
      </c>
      <c r="C41">
        <v>13241</v>
      </c>
      <c r="D41">
        <v>1796</v>
      </c>
      <c r="E41">
        <v>2253</v>
      </c>
      <c r="F41">
        <v>11437</v>
      </c>
      <c r="G41">
        <v>24762</v>
      </c>
      <c r="H41">
        <v>3195</v>
      </c>
      <c r="I41">
        <v>5088</v>
      </c>
      <c r="J41">
        <v>9.8000000000000007</v>
      </c>
      <c r="K41">
        <v>31.8</v>
      </c>
      <c r="L41" s="151">
        <v>16.04</v>
      </c>
      <c r="M41" s="151">
        <v>0.25</v>
      </c>
      <c r="N41" s="151">
        <v>9.0399999999999991</v>
      </c>
      <c r="O41" s="151">
        <v>24.54</v>
      </c>
    </row>
    <row r="42" spans="1:15" x14ac:dyDescent="0.2">
      <c r="A42" t="s">
        <v>180</v>
      </c>
      <c r="B42">
        <v>8063</v>
      </c>
      <c r="C42">
        <v>14923</v>
      </c>
      <c r="D42">
        <v>2122</v>
      </c>
      <c r="E42">
        <v>2658</v>
      </c>
      <c r="F42">
        <v>13736</v>
      </c>
      <c r="G42">
        <v>23397</v>
      </c>
      <c r="H42">
        <v>4220</v>
      </c>
      <c r="I42">
        <v>5949</v>
      </c>
      <c r="J42">
        <v>10.6</v>
      </c>
      <c r="K42">
        <v>15.6</v>
      </c>
      <c r="L42" s="151">
        <v>19.95</v>
      </c>
      <c r="M42" s="151">
        <v>-0.13</v>
      </c>
      <c r="N42" s="151">
        <v>9.25</v>
      </c>
      <c r="O42" s="151">
        <v>25.15</v>
      </c>
    </row>
    <row r="43" spans="1:15" x14ac:dyDescent="0.2">
      <c r="A43" t="s">
        <v>181</v>
      </c>
      <c r="B43">
        <v>7820</v>
      </c>
      <c r="C43">
        <v>19359</v>
      </c>
      <c r="D43">
        <v>2074</v>
      </c>
      <c r="E43">
        <v>2475</v>
      </c>
      <c r="F43">
        <v>11032</v>
      </c>
      <c r="G43">
        <v>25930</v>
      </c>
      <c r="H43">
        <v>3681</v>
      </c>
      <c r="I43">
        <v>7432</v>
      </c>
      <c r="J43">
        <v>13.8</v>
      </c>
      <c r="K43">
        <v>34.32</v>
      </c>
      <c r="L43" s="151">
        <v>17.73</v>
      </c>
      <c r="M43" s="151">
        <v>2.42</v>
      </c>
      <c r="N43" s="151">
        <v>13.43</v>
      </c>
      <c r="O43" s="151">
        <v>24.13</v>
      </c>
    </row>
    <row r="44" spans="1:15" ht="12.75" customHeight="1" x14ac:dyDescent="0.2">
      <c r="A44" t="s">
        <v>182</v>
      </c>
      <c r="B44">
        <v>8689</v>
      </c>
      <c r="C44">
        <v>16452</v>
      </c>
      <c r="D44">
        <v>2286</v>
      </c>
      <c r="E44">
        <v>2545</v>
      </c>
      <c r="F44">
        <v>12222</v>
      </c>
      <c r="G44">
        <v>27527</v>
      </c>
      <c r="H44">
        <v>5914</v>
      </c>
      <c r="I44">
        <v>7177</v>
      </c>
      <c r="J44" s="156">
        <v>5.62</v>
      </c>
      <c r="K44">
        <v>13.74</v>
      </c>
      <c r="L44" s="151">
        <v>29.34</v>
      </c>
      <c r="M44" s="151">
        <v>-3.21</v>
      </c>
      <c r="N44" s="151">
        <v>19.64</v>
      </c>
      <c r="O44" s="151">
        <v>32.64</v>
      </c>
    </row>
    <row r="45" spans="1:15" ht="12.75" customHeight="1" x14ac:dyDescent="0.2">
      <c r="A45" t="s">
        <v>183</v>
      </c>
      <c r="B45">
        <v>8587</v>
      </c>
      <c r="C45">
        <v>15622</v>
      </c>
      <c r="D45">
        <v>2550</v>
      </c>
      <c r="E45">
        <v>2398</v>
      </c>
      <c r="F45">
        <v>4617</v>
      </c>
      <c r="G45">
        <v>29986</v>
      </c>
      <c r="H45">
        <v>2146</v>
      </c>
      <c r="I45">
        <v>4372</v>
      </c>
      <c r="J45" s="156">
        <v>11.52</v>
      </c>
      <c r="K45">
        <v>33.6</v>
      </c>
      <c r="L45" s="151">
        <v>38.6</v>
      </c>
      <c r="M45" s="151">
        <v>-0.4</v>
      </c>
      <c r="N45" s="151">
        <v>12.1</v>
      </c>
      <c r="O45" s="151">
        <v>29.3</v>
      </c>
    </row>
    <row r="46" spans="1:15" ht="12.75" customHeight="1" x14ac:dyDescent="0.2">
      <c r="A46" t="s">
        <v>184</v>
      </c>
      <c r="B46">
        <v>8153</v>
      </c>
      <c r="C46">
        <v>16062</v>
      </c>
      <c r="D46">
        <v>2445</v>
      </c>
      <c r="E46">
        <v>2410</v>
      </c>
      <c r="F46">
        <v>5360</v>
      </c>
      <c r="G46">
        <v>21637</v>
      </c>
      <c r="H46">
        <v>2019</v>
      </c>
      <c r="I46">
        <v>4344</v>
      </c>
      <c r="J46" s="156">
        <v>21.87</v>
      </c>
      <c r="K46">
        <v>21.99</v>
      </c>
      <c r="L46" s="151">
        <v>31.9</v>
      </c>
      <c r="M46" s="151">
        <v>0.31</v>
      </c>
      <c r="N46" s="151">
        <v>9.4</v>
      </c>
      <c r="O46" s="151">
        <v>32.1</v>
      </c>
    </row>
    <row r="47" spans="1:15" ht="12.75" customHeight="1" x14ac:dyDescent="0.2">
      <c r="A47" t="s">
        <v>185</v>
      </c>
      <c r="B47">
        <v>8100</v>
      </c>
      <c r="C47">
        <v>15427</v>
      </c>
      <c r="D47">
        <v>2247</v>
      </c>
      <c r="E47">
        <v>2369</v>
      </c>
      <c r="F47">
        <v>10599</v>
      </c>
      <c r="G47">
        <v>24884</v>
      </c>
      <c r="H47">
        <v>3945</v>
      </c>
      <c r="I47">
        <v>5151</v>
      </c>
      <c r="J47" s="156">
        <v>10.96</v>
      </c>
      <c r="K47">
        <v>4.8</v>
      </c>
      <c r="L47" s="151">
        <v>38.590000000000003</v>
      </c>
      <c r="M47" s="151">
        <v>0.12</v>
      </c>
      <c r="N47" s="151">
        <v>14.39</v>
      </c>
      <c r="O47" s="151">
        <v>40.39</v>
      </c>
    </row>
    <row r="48" spans="1:15" ht="12.75" customHeight="1" x14ac:dyDescent="0.2">
      <c r="A48" t="s">
        <v>186</v>
      </c>
      <c r="B48">
        <v>9559</v>
      </c>
      <c r="C48">
        <v>17276</v>
      </c>
      <c r="D48">
        <v>2455</v>
      </c>
      <c r="E48">
        <v>2594</v>
      </c>
      <c r="F48">
        <v>12018</v>
      </c>
      <c r="G48">
        <v>27195</v>
      </c>
      <c r="H48">
        <v>5471</v>
      </c>
      <c r="I48">
        <v>6464</v>
      </c>
      <c r="J48" s="156">
        <v>11.38</v>
      </c>
      <c r="K48">
        <v>8.1300000000000008</v>
      </c>
      <c r="L48" s="151">
        <v>51.63</v>
      </c>
      <c r="M48" s="151">
        <v>0.69</v>
      </c>
      <c r="N48" s="151">
        <v>24.43</v>
      </c>
      <c r="O48" s="151">
        <v>53.63</v>
      </c>
    </row>
    <row r="49" spans="1:15" ht="12.75" customHeight="1" x14ac:dyDescent="0.2">
      <c r="A49" t="s">
        <v>187</v>
      </c>
      <c r="B49">
        <v>8934</v>
      </c>
      <c r="C49">
        <v>18107</v>
      </c>
      <c r="D49">
        <v>2412</v>
      </c>
      <c r="E49">
        <v>2474</v>
      </c>
      <c r="F49">
        <v>10364</v>
      </c>
      <c r="G49">
        <v>24835</v>
      </c>
      <c r="H49">
        <v>4576</v>
      </c>
      <c r="I49">
        <v>7915</v>
      </c>
      <c r="J49" s="156">
        <v>10.199999999999999</v>
      </c>
      <c r="K49">
        <v>7.17</v>
      </c>
      <c r="L49" s="151">
        <v>32.979999999999997</v>
      </c>
      <c r="M49" s="151">
        <v>0.5</v>
      </c>
      <c r="N49" s="151">
        <v>16.68</v>
      </c>
      <c r="O49" s="151">
        <v>37.78</v>
      </c>
    </row>
    <row r="50" spans="1:15" x14ac:dyDescent="0.2">
      <c r="A50" t="s">
        <v>139</v>
      </c>
      <c r="C50">
        <v>3767</v>
      </c>
      <c r="D50">
        <v>1253</v>
      </c>
      <c r="E50">
        <v>3005</v>
      </c>
      <c r="F50">
        <v>5254</v>
      </c>
      <c r="G50">
        <v>11183</v>
      </c>
      <c r="H50">
        <v>401</v>
      </c>
      <c r="I50">
        <v>2024</v>
      </c>
      <c r="J50">
        <v>8.7200000000000006</v>
      </c>
      <c r="K50">
        <v>15</v>
      </c>
      <c r="L50" s="157">
        <v>31.49</v>
      </c>
      <c r="M50" s="157">
        <v>4.82</v>
      </c>
      <c r="N50" s="157">
        <v>15.49</v>
      </c>
      <c r="O50" t="s">
        <v>193</v>
      </c>
    </row>
    <row r="51" spans="1:15" x14ac:dyDescent="0.2">
      <c r="A51" t="s">
        <v>140</v>
      </c>
      <c r="C51">
        <v>3662</v>
      </c>
      <c r="D51">
        <v>974</v>
      </c>
      <c r="E51">
        <v>2734</v>
      </c>
      <c r="F51">
        <v>4617</v>
      </c>
      <c r="G51">
        <v>11725</v>
      </c>
      <c r="H51">
        <v>355</v>
      </c>
      <c r="I51">
        <v>2408</v>
      </c>
      <c r="J51">
        <v>14.04</v>
      </c>
      <c r="K51">
        <v>18</v>
      </c>
      <c r="L51" s="157">
        <v>27.69</v>
      </c>
      <c r="M51" s="157">
        <v>7.01</v>
      </c>
      <c r="N51" s="157">
        <v>41.79</v>
      </c>
      <c r="O51" t="s">
        <v>193</v>
      </c>
    </row>
    <row r="52" spans="1:15" x14ac:dyDescent="0.2">
      <c r="A52" t="s">
        <v>141</v>
      </c>
      <c r="C52">
        <v>3050</v>
      </c>
      <c r="D52">
        <v>1022</v>
      </c>
      <c r="E52">
        <v>3144</v>
      </c>
      <c r="F52">
        <v>3661</v>
      </c>
      <c r="G52">
        <v>23895</v>
      </c>
      <c r="H52">
        <v>412</v>
      </c>
      <c r="I52">
        <v>3108</v>
      </c>
      <c r="J52">
        <v>10.8</v>
      </c>
      <c r="K52">
        <v>12</v>
      </c>
      <c r="L52" s="157">
        <v>32.65</v>
      </c>
      <c r="M52" s="157">
        <v>6.14</v>
      </c>
      <c r="N52" s="157">
        <v>45.05</v>
      </c>
      <c r="O52" t="s">
        <v>193</v>
      </c>
    </row>
    <row r="53" spans="1:15" x14ac:dyDescent="0.2">
      <c r="A53" t="s">
        <v>142</v>
      </c>
      <c r="C53">
        <v>3813</v>
      </c>
      <c r="D53">
        <v>1439</v>
      </c>
      <c r="E53">
        <v>3015</v>
      </c>
      <c r="F53">
        <v>4261</v>
      </c>
      <c r="G53">
        <v>17148</v>
      </c>
      <c r="H53">
        <v>289</v>
      </c>
      <c r="I53">
        <v>2381</v>
      </c>
      <c r="J53">
        <v>8</v>
      </c>
      <c r="K53">
        <v>13.8</v>
      </c>
      <c r="L53" s="157">
        <v>61.79</v>
      </c>
      <c r="M53" s="157">
        <v>14.49</v>
      </c>
      <c r="N53" s="157">
        <v>56.39</v>
      </c>
      <c r="O53" t="s">
        <v>193</v>
      </c>
    </row>
    <row r="54" spans="1:15" x14ac:dyDescent="0.2">
      <c r="A54" t="s">
        <v>143</v>
      </c>
      <c r="C54">
        <v>3638</v>
      </c>
      <c r="D54">
        <v>1736</v>
      </c>
      <c r="E54">
        <v>3044</v>
      </c>
      <c r="F54">
        <v>3609</v>
      </c>
      <c r="G54">
        <v>24290</v>
      </c>
      <c r="H54">
        <v>327</v>
      </c>
      <c r="I54">
        <v>2256</v>
      </c>
      <c r="J54">
        <v>10.4</v>
      </c>
      <c r="K54">
        <v>12</v>
      </c>
      <c r="L54" s="157">
        <v>50.35</v>
      </c>
      <c r="M54" s="157">
        <v>16.850000000000001</v>
      </c>
      <c r="N54" s="157">
        <v>34.94</v>
      </c>
      <c r="O54" t="s">
        <v>193</v>
      </c>
    </row>
    <row r="55" spans="1:15" x14ac:dyDescent="0.2">
      <c r="A55" t="s">
        <v>144</v>
      </c>
      <c r="C55">
        <v>3776</v>
      </c>
      <c r="D55">
        <v>1824</v>
      </c>
      <c r="E55">
        <v>2910</v>
      </c>
      <c r="F55">
        <v>3543</v>
      </c>
      <c r="G55">
        <v>20533</v>
      </c>
      <c r="H55">
        <v>284</v>
      </c>
      <c r="I55">
        <v>1885</v>
      </c>
      <c r="J55">
        <v>13.6</v>
      </c>
      <c r="K55">
        <v>19.2</v>
      </c>
      <c r="L55" s="157">
        <v>58.64</v>
      </c>
      <c r="M55" s="157">
        <v>10.74</v>
      </c>
      <c r="N55" s="157">
        <v>33.75</v>
      </c>
      <c r="O55" t="s">
        <v>193</v>
      </c>
    </row>
    <row r="56" spans="1:15" x14ac:dyDescent="0.2">
      <c r="A56" t="s">
        <v>155</v>
      </c>
      <c r="C56">
        <v>2888</v>
      </c>
      <c r="D56">
        <v>824</v>
      </c>
      <c r="E56">
        <v>2120</v>
      </c>
      <c r="F56">
        <v>7348</v>
      </c>
      <c r="G56">
        <v>22849</v>
      </c>
      <c r="H56">
        <v>634</v>
      </c>
      <c r="I56">
        <v>4378</v>
      </c>
      <c r="J56">
        <v>10.52</v>
      </c>
      <c r="K56">
        <v>12</v>
      </c>
      <c r="L56" s="151">
        <v>37.700000000000003</v>
      </c>
      <c r="M56" s="151">
        <v>5.69</v>
      </c>
      <c r="N56" s="157">
        <v>19.5</v>
      </c>
      <c r="O56" t="s">
        <v>193</v>
      </c>
    </row>
    <row r="57" spans="1:15" x14ac:dyDescent="0.2">
      <c r="A57" t="s">
        <v>145</v>
      </c>
      <c r="C57">
        <v>2962</v>
      </c>
      <c r="D57">
        <v>1483</v>
      </c>
      <c r="E57">
        <v>1967</v>
      </c>
      <c r="F57">
        <v>7554</v>
      </c>
      <c r="G57">
        <v>23184</v>
      </c>
      <c r="H57">
        <v>694</v>
      </c>
      <c r="I57">
        <v>4162</v>
      </c>
      <c r="J57">
        <v>8</v>
      </c>
      <c r="K57">
        <v>14.4</v>
      </c>
      <c r="L57" s="151">
        <v>38.96</v>
      </c>
      <c r="M57" s="151">
        <v>10.16</v>
      </c>
      <c r="N57" s="157">
        <v>38.46</v>
      </c>
      <c r="O57" t="s">
        <v>193</v>
      </c>
    </row>
    <row r="58" spans="1:15" x14ac:dyDescent="0.2">
      <c r="A58" t="s">
        <v>146</v>
      </c>
      <c r="C58">
        <v>2896</v>
      </c>
      <c r="D58">
        <v>918</v>
      </c>
      <c r="E58">
        <v>2599</v>
      </c>
      <c r="F58">
        <v>4184</v>
      </c>
      <c r="G58">
        <v>30365</v>
      </c>
      <c r="H58">
        <v>398</v>
      </c>
      <c r="I58">
        <v>3673</v>
      </c>
      <c r="J58">
        <v>8.6</v>
      </c>
      <c r="K58">
        <v>11.7</v>
      </c>
      <c r="L58" s="151">
        <v>40.71</v>
      </c>
      <c r="M58" s="151">
        <v>6.46</v>
      </c>
      <c r="N58" s="157">
        <v>49.81</v>
      </c>
      <c r="O58" t="s">
        <v>193</v>
      </c>
    </row>
    <row r="59" spans="1:15" x14ac:dyDescent="0.2">
      <c r="A59" t="s">
        <v>147</v>
      </c>
      <c r="C59">
        <v>3158</v>
      </c>
      <c r="D59">
        <v>947</v>
      </c>
      <c r="E59">
        <v>2491</v>
      </c>
      <c r="F59">
        <v>4597</v>
      </c>
      <c r="G59">
        <v>25588</v>
      </c>
      <c r="H59">
        <v>299</v>
      </c>
      <c r="I59">
        <v>2986</v>
      </c>
      <c r="J59">
        <v>12</v>
      </c>
      <c r="K59">
        <v>15.6</v>
      </c>
      <c r="L59" s="151">
        <v>76.47</v>
      </c>
      <c r="M59" s="151">
        <v>17.57</v>
      </c>
      <c r="N59" s="157">
        <v>60.57</v>
      </c>
      <c r="O59" t="s">
        <v>193</v>
      </c>
    </row>
    <row r="60" spans="1:15" x14ac:dyDescent="0.2">
      <c r="A60" t="s">
        <v>148</v>
      </c>
      <c r="C60">
        <v>3479</v>
      </c>
      <c r="D60">
        <v>907</v>
      </c>
      <c r="E60">
        <v>2791</v>
      </c>
      <c r="F60">
        <v>4662</v>
      </c>
      <c r="G60">
        <v>27277</v>
      </c>
      <c r="H60">
        <v>304</v>
      </c>
      <c r="I60">
        <v>2803</v>
      </c>
      <c r="J60">
        <v>8.4</v>
      </c>
      <c r="K60">
        <v>11.4</v>
      </c>
      <c r="L60" s="151">
        <v>66.3</v>
      </c>
      <c r="M60" s="151">
        <v>26.8</v>
      </c>
      <c r="N60" s="157">
        <v>39.700000000000003</v>
      </c>
      <c r="O60" t="s">
        <v>193</v>
      </c>
    </row>
    <row r="61" spans="1:15" x14ac:dyDescent="0.2">
      <c r="A61" t="s">
        <v>149</v>
      </c>
      <c r="C61">
        <v>3759</v>
      </c>
      <c r="D61">
        <v>1064</v>
      </c>
      <c r="E61">
        <v>2560</v>
      </c>
      <c r="F61">
        <v>4307</v>
      </c>
      <c r="G61">
        <v>25564</v>
      </c>
      <c r="H61">
        <v>281</v>
      </c>
      <c r="I61">
        <v>3222</v>
      </c>
      <c r="J61">
        <v>10.8</v>
      </c>
      <c r="K61">
        <v>18</v>
      </c>
      <c r="L61" s="151">
        <v>64.69</v>
      </c>
      <c r="M61" s="151">
        <v>13.49</v>
      </c>
      <c r="N61" s="157">
        <v>28.19</v>
      </c>
      <c r="O61" t="s">
        <v>193</v>
      </c>
    </row>
    <row r="62" spans="1:15" x14ac:dyDescent="0.2">
      <c r="A62" t="s">
        <v>156</v>
      </c>
      <c r="C62">
        <v>2764</v>
      </c>
      <c r="D62">
        <v>2104</v>
      </c>
      <c r="E62">
        <v>2859</v>
      </c>
      <c r="F62">
        <v>4553</v>
      </c>
      <c r="G62">
        <v>2028</v>
      </c>
      <c r="H62">
        <v>1659</v>
      </c>
      <c r="I62">
        <v>2365</v>
      </c>
      <c r="J62">
        <v>0.8</v>
      </c>
      <c r="K62">
        <v>0.4</v>
      </c>
      <c r="L62" s="151">
        <v>37.75</v>
      </c>
      <c r="M62" s="151">
        <v>6.85</v>
      </c>
      <c r="N62" s="157">
        <v>22.75</v>
      </c>
      <c r="O62" t="s">
        <v>193</v>
      </c>
    </row>
    <row r="63" spans="1:15" x14ac:dyDescent="0.2">
      <c r="A63" t="s">
        <v>150</v>
      </c>
      <c r="C63">
        <v>3750</v>
      </c>
      <c r="D63">
        <v>1362</v>
      </c>
      <c r="E63">
        <v>3069</v>
      </c>
      <c r="F63">
        <v>5574</v>
      </c>
      <c r="G63">
        <v>15518</v>
      </c>
      <c r="H63">
        <v>392</v>
      </c>
      <c r="I63">
        <v>2523</v>
      </c>
      <c r="J63">
        <v>8.36</v>
      </c>
      <c r="K63">
        <v>16.8</v>
      </c>
      <c r="L63" s="151">
        <v>35.130000000000003</v>
      </c>
      <c r="M63" s="151">
        <v>7.73</v>
      </c>
      <c r="N63" s="157">
        <v>44.23</v>
      </c>
      <c r="O63" t="s">
        <v>193</v>
      </c>
    </row>
    <row r="64" spans="1:15" x14ac:dyDescent="0.2">
      <c r="A64" t="s">
        <v>151</v>
      </c>
      <c r="C64">
        <v>3073</v>
      </c>
      <c r="D64">
        <v>1706</v>
      </c>
      <c r="E64">
        <v>3089</v>
      </c>
      <c r="F64">
        <v>3440</v>
      </c>
      <c r="G64">
        <v>24781</v>
      </c>
      <c r="H64">
        <v>353</v>
      </c>
      <c r="I64">
        <v>2755</v>
      </c>
      <c r="J64">
        <v>8.8000000000000007</v>
      </c>
      <c r="K64">
        <v>10.8</v>
      </c>
      <c r="L64" s="151">
        <v>37.28</v>
      </c>
      <c r="M64" s="151">
        <v>8.2799999999999994</v>
      </c>
      <c r="N64" s="157">
        <v>47.98</v>
      </c>
      <c r="O64" t="s">
        <v>193</v>
      </c>
    </row>
    <row r="65" spans="1:15" x14ac:dyDescent="0.2">
      <c r="A65" t="s">
        <v>152</v>
      </c>
      <c r="C65">
        <v>3498</v>
      </c>
      <c r="D65">
        <v>1087</v>
      </c>
      <c r="E65">
        <v>2921</v>
      </c>
      <c r="F65">
        <v>3608</v>
      </c>
      <c r="G65">
        <v>19843</v>
      </c>
      <c r="H65">
        <v>279</v>
      </c>
      <c r="I65">
        <v>2335</v>
      </c>
      <c r="J65">
        <v>13.4</v>
      </c>
      <c r="K65">
        <v>16.8</v>
      </c>
      <c r="L65" s="151">
        <v>59.02</v>
      </c>
      <c r="M65" s="151">
        <v>13.72</v>
      </c>
      <c r="N65" s="157">
        <v>59.12</v>
      </c>
      <c r="O65" t="s">
        <v>193</v>
      </c>
    </row>
    <row r="66" spans="1:15" x14ac:dyDescent="0.2">
      <c r="A66" t="s">
        <v>153</v>
      </c>
      <c r="C66">
        <v>3303</v>
      </c>
      <c r="D66">
        <v>1239</v>
      </c>
      <c r="E66">
        <v>2797</v>
      </c>
      <c r="F66">
        <v>3313</v>
      </c>
      <c r="G66">
        <v>22067</v>
      </c>
      <c r="H66">
        <v>240</v>
      </c>
      <c r="I66">
        <v>1916</v>
      </c>
      <c r="J66">
        <v>10.08</v>
      </c>
      <c r="K66">
        <v>12</v>
      </c>
      <c r="L66" s="151">
        <v>53.58</v>
      </c>
      <c r="M66" s="151">
        <v>19.98</v>
      </c>
      <c r="N66" s="157">
        <v>37.58</v>
      </c>
      <c r="O66" t="s">
        <v>193</v>
      </c>
    </row>
    <row r="67" spans="1:15" x14ac:dyDescent="0.2">
      <c r="A67" t="s">
        <v>154</v>
      </c>
      <c r="C67">
        <v>3642</v>
      </c>
      <c r="D67">
        <v>1509</v>
      </c>
      <c r="E67">
        <v>2860</v>
      </c>
      <c r="F67">
        <v>3443</v>
      </c>
      <c r="G67">
        <v>18574</v>
      </c>
      <c r="H67">
        <v>228</v>
      </c>
      <c r="I67">
        <v>2022</v>
      </c>
      <c r="J67">
        <v>15.6</v>
      </c>
      <c r="K67">
        <v>17.100000000000001</v>
      </c>
      <c r="L67" s="151">
        <v>66.05</v>
      </c>
      <c r="M67" s="151">
        <v>16.55</v>
      </c>
      <c r="N67" s="157">
        <v>32.15</v>
      </c>
      <c r="O67" t="s">
        <v>193</v>
      </c>
    </row>
    <row r="68" spans="1:15" x14ac:dyDescent="0.2">
      <c r="A68" t="s">
        <v>77</v>
      </c>
      <c r="B68" s="79" t="s">
        <v>95</v>
      </c>
      <c r="C68" s="79" t="s">
        <v>53</v>
      </c>
      <c r="D68" s="79" t="s">
        <v>59</v>
      </c>
      <c r="E68" s="79" t="s">
        <v>54</v>
      </c>
      <c r="F68" s="79" t="s">
        <v>55</v>
      </c>
      <c r="G68" s="79" t="s">
        <v>56</v>
      </c>
      <c r="H68" s="79" t="s">
        <v>108</v>
      </c>
      <c r="I68" s="79" t="s">
        <v>58</v>
      </c>
      <c r="J68" s="79" t="s">
        <v>82</v>
      </c>
      <c r="K68" s="79" t="s">
        <v>83</v>
      </c>
      <c r="L68" s="79" t="s">
        <v>109</v>
      </c>
      <c r="M68" s="79" t="s">
        <v>85</v>
      </c>
    </row>
    <row r="69" spans="1:15" x14ac:dyDescent="0.2">
      <c r="A69" t="s">
        <v>101</v>
      </c>
      <c r="B69">
        <v>5738</v>
      </c>
      <c r="C69">
        <v>9166</v>
      </c>
      <c r="D69">
        <v>1642</v>
      </c>
      <c r="E69">
        <v>5609</v>
      </c>
      <c r="F69">
        <v>4128</v>
      </c>
      <c r="G69">
        <v>18900</v>
      </c>
      <c r="H69">
        <v>1900</v>
      </c>
      <c r="I69">
        <v>3016</v>
      </c>
      <c r="J69">
        <v>22384</v>
      </c>
      <c r="K69">
        <v>11012</v>
      </c>
      <c r="L69">
        <v>12404</v>
      </c>
      <c r="M69">
        <v>1956</v>
      </c>
    </row>
    <row r="70" spans="1:15" x14ac:dyDescent="0.2">
      <c r="A70" t="s">
        <v>96</v>
      </c>
      <c r="B70">
        <v>5387</v>
      </c>
      <c r="C70">
        <v>10355</v>
      </c>
      <c r="D70">
        <v>1794</v>
      </c>
      <c r="E70">
        <v>5998</v>
      </c>
      <c r="F70">
        <v>4309</v>
      </c>
      <c r="G70">
        <v>15391</v>
      </c>
      <c r="H70">
        <v>2250</v>
      </c>
      <c r="I70">
        <v>2972</v>
      </c>
      <c r="J70">
        <v>27997</v>
      </c>
      <c r="K70">
        <v>11588</v>
      </c>
      <c r="L70">
        <v>12732</v>
      </c>
      <c r="M70">
        <v>1893</v>
      </c>
    </row>
    <row r="71" spans="1:15" x14ac:dyDescent="0.2">
      <c r="A71" t="s">
        <v>97</v>
      </c>
      <c r="B71">
        <v>6240</v>
      </c>
      <c r="C71">
        <v>14457</v>
      </c>
      <c r="D71">
        <v>1699</v>
      </c>
      <c r="E71">
        <v>7842</v>
      </c>
      <c r="F71">
        <v>3455</v>
      </c>
      <c r="G71">
        <v>8091</v>
      </c>
      <c r="H71">
        <v>3358</v>
      </c>
      <c r="I71">
        <v>4562</v>
      </c>
      <c r="J71">
        <v>11970</v>
      </c>
      <c r="K71">
        <v>12162</v>
      </c>
      <c r="L71">
        <v>10143</v>
      </c>
      <c r="M71">
        <v>1627</v>
      </c>
    </row>
    <row r="73" spans="1:15" x14ac:dyDescent="0.2">
      <c r="A73" t="s">
        <v>100</v>
      </c>
      <c r="B73">
        <v>6080</v>
      </c>
      <c r="C73">
        <v>7817</v>
      </c>
      <c r="D73">
        <v>1771</v>
      </c>
      <c r="E73">
        <v>3763</v>
      </c>
      <c r="F73">
        <v>5182</v>
      </c>
      <c r="G73">
        <v>20074</v>
      </c>
      <c r="H73">
        <v>1700</v>
      </c>
      <c r="I73">
        <v>3609</v>
      </c>
      <c r="J73">
        <v>53514</v>
      </c>
      <c r="K73">
        <v>9707</v>
      </c>
      <c r="L73">
        <v>9938</v>
      </c>
      <c r="M73">
        <v>1873</v>
      </c>
    </row>
    <row r="74" spans="1:15" x14ac:dyDescent="0.2">
      <c r="A74" t="s">
        <v>98</v>
      </c>
      <c r="B74">
        <v>5265</v>
      </c>
      <c r="C74">
        <v>8160</v>
      </c>
      <c r="D74">
        <v>2022</v>
      </c>
      <c r="E74">
        <v>3948</v>
      </c>
      <c r="F74">
        <v>4848</v>
      </c>
      <c r="G74">
        <v>15281</v>
      </c>
      <c r="H74">
        <v>2144</v>
      </c>
      <c r="I74">
        <v>3642</v>
      </c>
      <c r="J74">
        <v>52868</v>
      </c>
      <c r="K74">
        <v>9911</v>
      </c>
      <c r="L74">
        <v>9655</v>
      </c>
      <c r="M74">
        <v>1813</v>
      </c>
    </row>
    <row r="75" spans="1:15" x14ac:dyDescent="0.2">
      <c r="A75" t="s">
        <v>99</v>
      </c>
      <c r="B75">
        <v>4503</v>
      </c>
      <c r="C75">
        <v>8656</v>
      </c>
      <c r="D75">
        <v>1493</v>
      </c>
      <c r="E75">
        <v>3096</v>
      </c>
      <c r="F75">
        <v>3048</v>
      </c>
      <c r="G75">
        <v>17242</v>
      </c>
      <c r="H75">
        <v>3447</v>
      </c>
      <c r="I75">
        <v>2302</v>
      </c>
      <c r="J75">
        <v>21530</v>
      </c>
      <c r="K75">
        <v>7828</v>
      </c>
      <c r="L75">
        <v>8881</v>
      </c>
      <c r="M75">
        <v>1596</v>
      </c>
    </row>
    <row r="77" spans="1:15" x14ac:dyDescent="0.2">
      <c r="A77" t="s">
        <v>116</v>
      </c>
      <c r="B77">
        <v>2929</v>
      </c>
      <c r="C77">
        <v>2453</v>
      </c>
      <c r="D77">
        <v>596</v>
      </c>
      <c r="E77">
        <v>1287</v>
      </c>
      <c r="F77">
        <v>709</v>
      </c>
      <c r="G77">
        <v>11328</v>
      </c>
      <c r="H77">
        <v>623</v>
      </c>
      <c r="I77">
        <v>1183</v>
      </c>
      <c r="J77">
        <v>1480</v>
      </c>
      <c r="K77">
        <v>1841</v>
      </c>
      <c r="L77">
        <v>732</v>
      </c>
      <c r="M77">
        <v>418</v>
      </c>
    </row>
    <row r="78" spans="1:15" x14ac:dyDescent="0.2">
      <c r="A78" t="s">
        <v>117</v>
      </c>
      <c r="B78">
        <v>2948</v>
      </c>
      <c r="C78">
        <v>2610</v>
      </c>
      <c r="D78">
        <v>604</v>
      </c>
      <c r="E78">
        <v>1333</v>
      </c>
      <c r="F78">
        <v>644</v>
      </c>
      <c r="G78">
        <v>9782</v>
      </c>
      <c r="H78">
        <v>759</v>
      </c>
      <c r="I78">
        <v>1038</v>
      </c>
      <c r="J78">
        <v>1269</v>
      </c>
      <c r="K78">
        <v>1877</v>
      </c>
      <c r="L78">
        <v>696</v>
      </c>
      <c r="M78">
        <v>444</v>
      </c>
    </row>
    <row r="79" spans="1:15" x14ac:dyDescent="0.2">
      <c r="A79" t="s">
        <v>111</v>
      </c>
      <c r="B79">
        <v>3355</v>
      </c>
      <c r="C79">
        <v>3536</v>
      </c>
      <c r="D79">
        <v>336</v>
      </c>
      <c r="E79">
        <v>1614</v>
      </c>
      <c r="F79">
        <v>1166</v>
      </c>
      <c r="G79">
        <v>5562</v>
      </c>
      <c r="H79">
        <v>732</v>
      </c>
      <c r="I79">
        <v>2427</v>
      </c>
      <c r="J79">
        <v>1968</v>
      </c>
      <c r="K79">
        <v>2407</v>
      </c>
      <c r="L79">
        <v>1579</v>
      </c>
      <c r="M79">
        <v>406</v>
      </c>
    </row>
    <row r="80" spans="1:15" x14ac:dyDescent="0.2">
      <c r="A80" t="s">
        <v>114</v>
      </c>
      <c r="B80">
        <v>326</v>
      </c>
      <c r="C80">
        <v>1177</v>
      </c>
      <c r="D80">
        <v>402</v>
      </c>
      <c r="E80">
        <v>1350</v>
      </c>
      <c r="F80">
        <v>857</v>
      </c>
      <c r="G80">
        <v>2712</v>
      </c>
      <c r="H80">
        <v>342</v>
      </c>
      <c r="I80">
        <v>416</v>
      </c>
      <c r="J80">
        <v>377</v>
      </c>
      <c r="K80">
        <v>2052</v>
      </c>
      <c r="L80">
        <v>222</v>
      </c>
      <c r="M80">
        <v>247</v>
      </c>
    </row>
    <row r="81" spans="1:13" x14ac:dyDescent="0.2">
      <c r="A81" t="s">
        <v>110</v>
      </c>
      <c r="B81">
        <v>339</v>
      </c>
      <c r="C81">
        <v>1528</v>
      </c>
      <c r="D81">
        <v>446</v>
      </c>
      <c r="E81">
        <v>1438</v>
      </c>
      <c r="F81">
        <v>813</v>
      </c>
      <c r="G81">
        <v>2002</v>
      </c>
      <c r="H81">
        <v>281</v>
      </c>
      <c r="I81">
        <v>374</v>
      </c>
      <c r="J81">
        <v>349</v>
      </c>
      <c r="K81">
        <v>2296</v>
      </c>
      <c r="L81">
        <v>205</v>
      </c>
      <c r="M81">
        <v>242</v>
      </c>
    </row>
    <row r="83" spans="1:13" x14ac:dyDescent="0.2">
      <c r="A83" t="s">
        <v>118</v>
      </c>
      <c r="B83">
        <v>3384</v>
      </c>
      <c r="C83">
        <v>3614</v>
      </c>
      <c r="D83">
        <v>951</v>
      </c>
      <c r="E83">
        <v>1063</v>
      </c>
      <c r="F83">
        <v>498</v>
      </c>
      <c r="G83">
        <v>8302</v>
      </c>
      <c r="H83">
        <v>510</v>
      </c>
      <c r="I83">
        <v>1213</v>
      </c>
      <c r="J83">
        <v>1572</v>
      </c>
      <c r="K83">
        <v>2051</v>
      </c>
      <c r="L83">
        <v>753</v>
      </c>
      <c r="M83">
        <v>485</v>
      </c>
    </row>
    <row r="84" spans="1:13" x14ac:dyDescent="0.2">
      <c r="A84" t="s">
        <v>119</v>
      </c>
      <c r="B84">
        <v>3278</v>
      </c>
      <c r="C84">
        <v>3741</v>
      </c>
      <c r="D84">
        <v>1217</v>
      </c>
      <c r="E84">
        <v>1061</v>
      </c>
      <c r="F84">
        <v>645</v>
      </c>
      <c r="G84">
        <v>8977</v>
      </c>
      <c r="H84">
        <v>581</v>
      </c>
      <c r="I84">
        <v>952</v>
      </c>
      <c r="J84">
        <v>1519</v>
      </c>
      <c r="K84">
        <v>2119</v>
      </c>
      <c r="L84">
        <v>715</v>
      </c>
      <c r="M84">
        <v>373</v>
      </c>
    </row>
    <row r="85" spans="1:13" x14ac:dyDescent="0.2">
      <c r="A85" t="s">
        <v>113</v>
      </c>
      <c r="B85">
        <v>3474</v>
      </c>
      <c r="C85">
        <v>3693</v>
      </c>
      <c r="D85">
        <v>971</v>
      </c>
      <c r="E85">
        <v>1017</v>
      </c>
      <c r="F85">
        <v>588</v>
      </c>
      <c r="G85">
        <v>3484</v>
      </c>
      <c r="H85">
        <v>819</v>
      </c>
      <c r="I85">
        <v>1745</v>
      </c>
      <c r="J85">
        <v>2814</v>
      </c>
      <c r="K85">
        <v>1961</v>
      </c>
      <c r="L85">
        <v>1508</v>
      </c>
      <c r="M85">
        <v>392</v>
      </c>
    </row>
    <row r="86" spans="1:13" x14ac:dyDescent="0.2">
      <c r="A86" t="s">
        <v>115</v>
      </c>
      <c r="B86">
        <v>825</v>
      </c>
      <c r="C86">
        <v>1068</v>
      </c>
      <c r="D86">
        <v>817</v>
      </c>
      <c r="E86">
        <v>1337</v>
      </c>
      <c r="F86">
        <v>611</v>
      </c>
      <c r="G86">
        <v>2535</v>
      </c>
      <c r="H86">
        <v>230</v>
      </c>
      <c r="I86">
        <v>374</v>
      </c>
      <c r="J86">
        <v>367</v>
      </c>
      <c r="K86">
        <v>2337</v>
      </c>
      <c r="L86">
        <v>180</v>
      </c>
      <c r="M86">
        <v>176</v>
      </c>
    </row>
    <row r="87" spans="1:13" x14ac:dyDescent="0.2">
      <c r="A87" t="s">
        <v>112</v>
      </c>
      <c r="B87">
        <v>481</v>
      </c>
      <c r="C87">
        <v>1508</v>
      </c>
      <c r="D87">
        <v>593</v>
      </c>
      <c r="E87">
        <v>1245</v>
      </c>
      <c r="F87">
        <v>668</v>
      </c>
      <c r="G87">
        <v>2293</v>
      </c>
      <c r="H87">
        <v>213</v>
      </c>
      <c r="I87">
        <v>364</v>
      </c>
      <c r="J87">
        <v>228</v>
      </c>
      <c r="K87">
        <v>2558</v>
      </c>
      <c r="L87">
        <v>177</v>
      </c>
      <c r="M87">
        <v>243</v>
      </c>
    </row>
    <row r="89" spans="1:13" x14ac:dyDescent="0.2">
      <c r="A89" s="80" t="s">
        <v>120</v>
      </c>
      <c r="B89">
        <v>6394</v>
      </c>
      <c r="C89">
        <v>3160</v>
      </c>
      <c r="D89">
        <v>1022</v>
      </c>
      <c r="E89">
        <v>1509</v>
      </c>
      <c r="F89">
        <v>856</v>
      </c>
      <c r="G89">
        <v>17539</v>
      </c>
      <c r="H89">
        <v>519</v>
      </c>
      <c r="I89">
        <v>1618</v>
      </c>
      <c r="J89">
        <v>972</v>
      </c>
      <c r="K89">
        <v>1987</v>
      </c>
      <c r="L89">
        <v>888</v>
      </c>
      <c r="M89">
        <v>434</v>
      </c>
    </row>
    <row r="90" spans="1:13" x14ac:dyDescent="0.2">
      <c r="A90" s="80" t="s">
        <v>121</v>
      </c>
      <c r="B90">
        <v>6224</v>
      </c>
      <c r="C90">
        <v>3264</v>
      </c>
      <c r="D90">
        <v>942</v>
      </c>
      <c r="E90">
        <v>1447</v>
      </c>
      <c r="F90">
        <v>851</v>
      </c>
      <c r="G90">
        <v>19177</v>
      </c>
      <c r="H90">
        <v>458</v>
      </c>
      <c r="I90">
        <v>1318</v>
      </c>
      <c r="J90">
        <v>1027</v>
      </c>
      <c r="K90">
        <v>1969</v>
      </c>
      <c r="L90">
        <v>920</v>
      </c>
      <c r="M90">
        <v>524</v>
      </c>
    </row>
    <row r="91" spans="1:13" x14ac:dyDescent="0.2">
      <c r="A91" s="80" t="s">
        <v>122</v>
      </c>
      <c r="B91">
        <v>4248</v>
      </c>
      <c r="C91">
        <v>5727</v>
      </c>
      <c r="D91">
        <v>700</v>
      </c>
      <c r="E91">
        <v>1760</v>
      </c>
      <c r="F91">
        <v>1246</v>
      </c>
      <c r="G91">
        <v>10847</v>
      </c>
      <c r="H91">
        <v>655</v>
      </c>
      <c r="I91">
        <v>2101</v>
      </c>
      <c r="J91">
        <v>1215</v>
      </c>
      <c r="K91">
        <v>2559</v>
      </c>
      <c r="L91">
        <v>1285</v>
      </c>
      <c r="M91">
        <v>402</v>
      </c>
    </row>
    <row r="93" spans="1:13" x14ac:dyDescent="0.2">
      <c r="A93" s="80" t="s">
        <v>123</v>
      </c>
      <c r="B93">
        <v>6016</v>
      </c>
      <c r="C93">
        <v>4025</v>
      </c>
      <c r="D93">
        <v>1267</v>
      </c>
      <c r="E93">
        <v>1361</v>
      </c>
      <c r="F93">
        <v>847</v>
      </c>
      <c r="G93">
        <v>16594</v>
      </c>
      <c r="H93">
        <v>476</v>
      </c>
      <c r="I93">
        <v>1441</v>
      </c>
      <c r="J93">
        <v>1173</v>
      </c>
      <c r="K93">
        <v>2302</v>
      </c>
      <c r="L93">
        <v>862</v>
      </c>
      <c r="M93">
        <v>666</v>
      </c>
    </row>
    <row r="94" spans="1:13" x14ac:dyDescent="0.2">
      <c r="A94" s="80" t="s">
        <v>124</v>
      </c>
      <c r="B94">
        <v>6012</v>
      </c>
      <c r="C94">
        <v>3907</v>
      </c>
      <c r="D94">
        <v>1456</v>
      </c>
      <c r="E94">
        <v>1317</v>
      </c>
      <c r="F94">
        <v>845</v>
      </c>
      <c r="G94">
        <v>14858</v>
      </c>
      <c r="H94">
        <v>371</v>
      </c>
      <c r="I94">
        <v>1354</v>
      </c>
      <c r="J94">
        <v>1184</v>
      </c>
      <c r="K94">
        <v>2161</v>
      </c>
      <c r="L94">
        <v>804</v>
      </c>
      <c r="M94">
        <v>456</v>
      </c>
    </row>
    <row r="95" spans="1:13" x14ac:dyDescent="0.2">
      <c r="A95" s="80" t="s">
        <v>125</v>
      </c>
      <c r="B95">
        <v>4744</v>
      </c>
      <c r="C95">
        <v>6334</v>
      </c>
      <c r="D95">
        <v>1543</v>
      </c>
      <c r="E95">
        <v>1144</v>
      </c>
      <c r="F95">
        <v>996</v>
      </c>
      <c r="G95">
        <v>7629</v>
      </c>
      <c r="H95">
        <v>613</v>
      </c>
      <c r="I95">
        <v>1869</v>
      </c>
      <c r="J95">
        <v>1280</v>
      </c>
      <c r="K95">
        <v>2738</v>
      </c>
      <c r="L95">
        <v>1182</v>
      </c>
      <c r="M95">
        <v>458</v>
      </c>
    </row>
    <row r="96" spans="1:13" x14ac:dyDescent="0.2">
      <c r="A96" s="80"/>
    </row>
    <row r="97" spans="1:13" x14ac:dyDescent="0.2">
      <c r="A97" t="s">
        <v>133</v>
      </c>
      <c r="B97">
        <v>769</v>
      </c>
      <c r="C97">
        <v>1289</v>
      </c>
      <c r="D97">
        <v>365</v>
      </c>
      <c r="E97">
        <v>1256</v>
      </c>
      <c r="F97">
        <v>915</v>
      </c>
      <c r="G97">
        <v>395</v>
      </c>
      <c r="H97">
        <v>495</v>
      </c>
      <c r="I97">
        <v>433</v>
      </c>
      <c r="J97">
        <v>199</v>
      </c>
      <c r="K97">
        <v>2096</v>
      </c>
      <c r="L97">
        <v>554</v>
      </c>
      <c r="M97">
        <v>300</v>
      </c>
    </row>
    <row r="98" spans="1:13" x14ac:dyDescent="0.2">
      <c r="A98" t="s">
        <v>134</v>
      </c>
      <c r="B98">
        <v>638</v>
      </c>
      <c r="C98">
        <v>848</v>
      </c>
      <c r="D98">
        <v>337</v>
      </c>
      <c r="E98">
        <v>1139</v>
      </c>
      <c r="F98">
        <v>1255</v>
      </c>
      <c r="G98">
        <v>388</v>
      </c>
      <c r="H98">
        <v>448</v>
      </c>
      <c r="I98">
        <v>466</v>
      </c>
      <c r="J98">
        <v>1675</v>
      </c>
      <c r="K98">
        <v>1871</v>
      </c>
      <c r="L98">
        <v>355</v>
      </c>
      <c r="M98">
        <v>270</v>
      </c>
    </row>
    <row r="99" spans="1:13" x14ac:dyDescent="0.2">
      <c r="A99" t="s">
        <v>135</v>
      </c>
      <c r="B99">
        <v>515</v>
      </c>
      <c r="C99">
        <v>752</v>
      </c>
      <c r="D99">
        <v>267</v>
      </c>
      <c r="E99">
        <v>1104</v>
      </c>
      <c r="F99">
        <v>1002</v>
      </c>
      <c r="G99">
        <v>388</v>
      </c>
      <c r="H99">
        <v>440</v>
      </c>
      <c r="I99">
        <v>623</v>
      </c>
      <c r="J99">
        <v>560</v>
      </c>
      <c r="K99">
        <v>1940</v>
      </c>
      <c r="L99">
        <v>422</v>
      </c>
      <c r="M99">
        <v>251</v>
      </c>
    </row>
    <row r="100" spans="1:13" x14ac:dyDescent="0.2">
      <c r="A100" t="s">
        <v>136</v>
      </c>
      <c r="B100">
        <v>420</v>
      </c>
      <c r="C100">
        <v>1033</v>
      </c>
      <c r="D100">
        <v>294</v>
      </c>
      <c r="E100">
        <v>1115</v>
      </c>
      <c r="F100">
        <v>721</v>
      </c>
      <c r="G100">
        <v>348</v>
      </c>
      <c r="H100">
        <v>547</v>
      </c>
      <c r="I100">
        <v>515</v>
      </c>
      <c r="J100">
        <v>204</v>
      </c>
      <c r="K100">
        <v>2037</v>
      </c>
      <c r="L100">
        <v>267</v>
      </c>
      <c r="M100">
        <v>316</v>
      </c>
    </row>
    <row r="101" spans="1:13" x14ac:dyDescent="0.2">
      <c r="A101" t="s">
        <v>137</v>
      </c>
      <c r="B101">
        <v>419</v>
      </c>
      <c r="C101">
        <v>1135</v>
      </c>
      <c r="D101">
        <v>679</v>
      </c>
      <c r="E101">
        <v>1069</v>
      </c>
      <c r="F101">
        <v>837</v>
      </c>
      <c r="G101">
        <v>240</v>
      </c>
      <c r="H101">
        <v>289</v>
      </c>
      <c r="I101">
        <v>458</v>
      </c>
      <c r="J101">
        <v>264</v>
      </c>
      <c r="K101">
        <v>2261</v>
      </c>
      <c r="L101">
        <v>351</v>
      </c>
      <c r="M101">
        <v>349</v>
      </c>
    </row>
    <row r="103" spans="1:13" x14ac:dyDescent="0.2">
      <c r="A103" s="150" t="s">
        <v>77</v>
      </c>
      <c r="B103" s="147" t="s">
        <v>56</v>
      </c>
      <c r="C103" s="147" t="s">
        <v>126</v>
      </c>
      <c r="D103" s="147" t="s">
        <v>127</v>
      </c>
      <c r="E103" s="147" t="s">
        <v>128</v>
      </c>
      <c r="F103" s="147" t="s">
        <v>57</v>
      </c>
    </row>
    <row r="104" spans="1:13" x14ac:dyDescent="0.2">
      <c r="A104" t="s">
        <v>130</v>
      </c>
      <c r="B104">
        <v>5823</v>
      </c>
      <c r="C104">
        <v>1265</v>
      </c>
      <c r="D104">
        <v>3410</v>
      </c>
      <c r="E104">
        <v>701</v>
      </c>
      <c r="F104">
        <v>564</v>
      </c>
    </row>
    <row r="105" spans="1:13" x14ac:dyDescent="0.2">
      <c r="A105" t="s">
        <v>129</v>
      </c>
      <c r="B105">
        <v>4644</v>
      </c>
      <c r="C105">
        <v>1294</v>
      </c>
      <c r="D105">
        <v>3649</v>
      </c>
      <c r="E105">
        <v>715</v>
      </c>
      <c r="F105">
        <v>486</v>
      </c>
    </row>
    <row r="107" spans="1:13" x14ac:dyDescent="0.2">
      <c r="A107" t="s">
        <v>131</v>
      </c>
      <c r="B107">
        <v>16876</v>
      </c>
      <c r="C107">
        <v>1291</v>
      </c>
      <c r="D107">
        <v>3827</v>
      </c>
      <c r="E107">
        <v>642</v>
      </c>
      <c r="F107">
        <v>545</v>
      </c>
    </row>
    <row r="108" spans="1:13" x14ac:dyDescent="0.2">
      <c r="A108" t="s">
        <v>132</v>
      </c>
      <c r="B108">
        <v>13218</v>
      </c>
      <c r="C108">
        <v>1058</v>
      </c>
      <c r="D108">
        <v>3800</v>
      </c>
      <c r="E108">
        <v>718</v>
      </c>
      <c r="F108">
        <v>514</v>
      </c>
    </row>
    <row r="110" spans="1:13" x14ac:dyDescent="0.2">
      <c r="A110" t="s">
        <v>77</v>
      </c>
      <c r="B110" s="79" t="s">
        <v>138</v>
      </c>
      <c r="C110" s="79" t="s">
        <v>82</v>
      </c>
      <c r="D110" s="79" t="s">
        <v>84</v>
      </c>
      <c r="E110" s="79" t="s">
        <v>53</v>
      </c>
      <c r="F110" s="79" t="s">
        <v>59</v>
      </c>
      <c r="G110" s="79" t="s">
        <v>57</v>
      </c>
      <c r="H110" s="79" t="s">
        <v>54</v>
      </c>
      <c r="I110" s="79" t="s">
        <v>55</v>
      </c>
      <c r="J110" s="79" t="s">
        <v>58</v>
      </c>
    </row>
    <row r="111" spans="1:13" x14ac:dyDescent="0.2">
      <c r="A111" t="s">
        <v>139</v>
      </c>
      <c r="B111">
        <v>11183</v>
      </c>
      <c r="C111">
        <v>1348</v>
      </c>
      <c r="D111">
        <v>1352</v>
      </c>
      <c r="E111">
        <v>3767</v>
      </c>
      <c r="F111">
        <v>1253</v>
      </c>
      <c r="G111">
        <v>401</v>
      </c>
      <c r="H111">
        <v>3005</v>
      </c>
      <c r="I111">
        <v>5254</v>
      </c>
      <c r="J111">
        <v>2024</v>
      </c>
    </row>
    <row r="112" spans="1:13" x14ac:dyDescent="0.2">
      <c r="A112" t="s">
        <v>140</v>
      </c>
      <c r="B112">
        <v>11725</v>
      </c>
      <c r="C112">
        <v>1460</v>
      </c>
      <c r="D112">
        <v>1347</v>
      </c>
      <c r="E112">
        <v>3662</v>
      </c>
      <c r="F112">
        <v>974</v>
      </c>
      <c r="G112">
        <v>355</v>
      </c>
      <c r="H112">
        <v>2734</v>
      </c>
      <c r="I112">
        <v>4617</v>
      </c>
      <c r="J112">
        <v>2408</v>
      </c>
    </row>
    <row r="113" spans="1:10" x14ac:dyDescent="0.2">
      <c r="A113" t="s">
        <v>141</v>
      </c>
      <c r="B113">
        <v>23895</v>
      </c>
      <c r="C113">
        <v>842</v>
      </c>
      <c r="D113">
        <v>1452</v>
      </c>
      <c r="E113">
        <v>3050</v>
      </c>
      <c r="F113">
        <v>1022</v>
      </c>
      <c r="G113">
        <v>412</v>
      </c>
      <c r="H113">
        <v>3144</v>
      </c>
      <c r="I113">
        <v>3661</v>
      </c>
      <c r="J113">
        <v>3108</v>
      </c>
    </row>
    <row r="114" spans="1:10" x14ac:dyDescent="0.2">
      <c r="A114" t="s">
        <v>142</v>
      </c>
      <c r="B114">
        <v>17148</v>
      </c>
      <c r="C114">
        <v>853</v>
      </c>
      <c r="D114">
        <v>2281</v>
      </c>
      <c r="E114">
        <v>3813</v>
      </c>
      <c r="F114">
        <v>1439</v>
      </c>
      <c r="G114">
        <v>289</v>
      </c>
      <c r="H114">
        <v>3015</v>
      </c>
      <c r="I114">
        <v>4261</v>
      </c>
      <c r="J114">
        <v>2381</v>
      </c>
    </row>
    <row r="115" spans="1:10" x14ac:dyDescent="0.2">
      <c r="A115" t="s">
        <v>143</v>
      </c>
      <c r="B115">
        <v>24290</v>
      </c>
      <c r="C115">
        <v>540</v>
      </c>
      <c r="D115">
        <v>2372</v>
      </c>
      <c r="E115">
        <v>3638</v>
      </c>
      <c r="F115">
        <v>1736</v>
      </c>
      <c r="G115">
        <v>327</v>
      </c>
      <c r="H115">
        <v>3044</v>
      </c>
      <c r="I115">
        <v>3609</v>
      </c>
      <c r="J115">
        <v>2256</v>
      </c>
    </row>
    <row r="116" spans="1:10" x14ac:dyDescent="0.2">
      <c r="A116" t="s">
        <v>144</v>
      </c>
      <c r="B116">
        <v>20533</v>
      </c>
      <c r="C116">
        <v>773</v>
      </c>
      <c r="D116">
        <v>1868</v>
      </c>
      <c r="E116">
        <v>3776</v>
      </c>
      <c r="F116">
        <v>1824</v>
      </c>
      <c r="G116">
        <v>284</v>
      </c>
      <c r="H116">
        <v>2910</v>
      </c>
      <c r="I116">
        <v>3543</v>
      </c>
      <c r="J116">
        <v>1885</v>
      </c>
    </row>
    <row r="118" spans="1:10" x14ac:dyDescent="0.2">
      <c r="A118" t="s">
        <v>155</v>
      </c>
      <c r="B118">
        <v>22849</v>
      </c>
      <c r="C118">
        <v>15511</v>
      </c>
      <c r="D118">
        <v>1753</v>
      </c>
      <c r="E118">
        <v>2888</v>
      </c>
      <c r="F118">
        <v>824</v>
      </c>
      <c r="G118">
        <v>634</v>
      </c>
      <c r="H118">
        <v>2120</v>
      </c>
      <c r="I118">
        <v>7348</v>
      </c>
      <c r="J118">
        <v>4378</v>
      </c>
    </row>
    <row r="119" spans="1:10" x14ac:dyDescent="0.2">
      <c r="A119" t="s">
        <v>145</v>
      </c>
      <c r="B119">
        <v>23184</v>
      </c>
      <c r="C119">
        <v>14863</v>
      </c>
      <c r="D119">
        <v>2950</v>
      </c>
      <c r="E119">
        <v>2962</v>
      </c>
      <c r="F119">
        <v>1483</v>
      </c>
      <c r="G119">
        <v>694</v>
      </c>
      <c r="H119">
        <v>1967</v>
      </c>
      <c r="I119">
        <v>7554</v>
      </c>
      <c r="J119">
        <v>4162</v>
      </c>
    </row>
    <row r="120" spans="1:10" x14ac:dyDescent="0.2">
      <c r="A120" t="s">
        <v>146</v>
      </c>
      <c r="B120">
        <v>30365</v>
      </c>
      <c r="C120">
        <v>378</v>
      </c>
      <c r="D120">
        <v>1724</v>
      </c>
      <c r="E120">
        <v>2896</v>
      </c>
      <c r="F120">
        <v>918</v>
      </c>
      <c r="G120">
        <v>398</v>
      </c>
      <c r="H120">
        <v>2599</v>
      </c>
      <c r="I120">
        <v>4184</v>
      </c>
      <c r="J120">
        <v>3673</v>
      </c>
    </row>
    <row r="121" spans="1:10" x14ac:dyDescent="0.2">
      <c r="A121" t="s">
        <v>147</v>
      </c>
      <c r="B121">
        <v>25588</v>
      </c>
      <c r="C121">
        <v>939</v>
      </c>
      <c r="D121">
        <v>1309</v>
      </c>
      <c r="E121">
        <v>3158</v>
      </c>
      <c r="F121">
        <v>947</v>
      </c>
      <c r="G121">
        <v>299</v>
      </c>
      <c r="H121">
        <v>2491</v>
      </c>
      <c r="I121">
        <v>4597</v>
      </c>
      <c r="J121">
        <v>2986</v>
      </c>
    </row>
    <row r="122" spans="1:10" x14ac:dyDescent="0.2">
      <c r="A122" t="s">
        <v>148</v>
      </c>
      <c r="B122">
        <v>27277</v>
      </c>
      <c r="C122">
        <v>1015</v>
      </c>
      <c r="D122">
        <v>1027</v>
      </c>
      <c r="E122">
        <v>3479</v>
      </c>
      <c r="F122">
        <v>907</v>
      </c>
      <c r="G122">
        <v>304</v>
      </c>
      <c r="H122">
        <v>2791</v>
      </c>
      <c r="I122">
        <v>4662</v>
      </c>
      <c r="J122">
        <v>2803</v>
      </c>
    </row>
    <row r="123" spans="1:10" x14ac:dyDescent="0.2">
      <c r="A123" t="s">
        <v>149</v>
      </c>
      <c r="B123">
        <v>25564</v>
      </c>
      <c r="C123">
        <v>1049</v>
      </c>
      <c r="D123">
        <v>993</v>
      </c>
      <c r="E123">
        <v>3759</v>
      </c>
      <c r="F123">
        <v>1064</v>
      </c>
      <c r="G123">
        <v>281</v>
      </c>
      <c r="H123">
        <v>2560</v>
      </c>
      <c r="I123">
        <v>4307</v>
      </c>
      <c r="J123">
        <v>3222</v>
      </c>
    </row>
    <row r="125" spans="1:10" x14ac:dyDescent="0.2">
      <c r="A125" t="s">
        <v>156</v>
      </c>
      <c r="B125">
        <v>2028</v>
      </c>
      <c r="C125">
        <v>16858</v>
      </c>
      <c r="D125">
        <v>3969</v>
      </c>
      <c r="E125">
        <v>2764</v>
      </c>
      <c r="F125">
        <v>2104</v>
      </c>
      <c r="G125">
        <v>1659</v>
      </c>
      <c r="H125">
        <v>2859</v>
      </c>
      <c r="I125">
        <v>4553</v>
      </c>
      <c r="J125">
        <v>2365</v>
      </c>
    </row>
    <row r="126" spans="1:10" x14ac:dyDescent="0.2">
      <c r="A126" t="s">
        <v>150</v>
      </c>
      <c r="B126">
        <v>15518</v>
      </c>
      <c r="C126">
        <v>4000</v>
      </c>
      <c r="D126">
        <v>1346</v>
      </c>
      <c r="E126">
        <v>3750</v>
      </c>
      <c r="F126">
        <v>1362</v>
      </c>
      <c r="G126">
        <v>392</v>
      </c>
      <c r="H126">
        <v>3069</v>
      </c>
      <c r="I126">
        <v>5574</v>
      </c>
      <c r="J126">
        <v>2523</v>
      </c>
    </row>
    <row r="127" spans="1:10" x14ac:dyDescent="0.2">
      <c r="A127" t="s">
        <v>151</v>
      </c>
      <c r="B127">
        <v>24781</v>
      </c>
      <c r="C127">
        <v>653</v>
      </c>
      <c r="D127">
        <v>2426</v>
      </c>
      <c r="E127">
        <v>3073</v>
      </c>
      <c r="F127">
        <v>1706</v>
      </c>
      <c r="G127">
        <v>353</v>
      </c>
      <c r="H127">
        <v>3089</v>
      </c>
      <c r="I127">
        <v>3440</v>
      </c>
      <c r="J127">
        <v>2755</v>
      </c>
    </row>
    <row r="128" spans="1:10" x14ac:dyDescent="0.2">
      <c r="A128" t="s">
        <v>152</v>
      </c>
      <c r="B128">
        <v>19843</v>
      </c>
      <c r="C128">
        <v>727</v>
      </c>
      <c r="D128">
        <v>1266</v>
      </c>
      <c r="E128">
        <v>3498</v>
      </c>
      <c r="F128">
        <v>1087</v>
      </c>
      <c r="G128">
        <v>279</v>
      </c>
      <c r="H128">
        <v>2921</v>
      </c>
      <c r="I128">
        <v>3608</v>
      </c>
      <c r="J128">
        <v>2335</v>
      </c>
    </row>
    <row r="129" spans="1:10" x14ac:dyDescent="0.2">
      <c r="A129" t="s">
        <v>153</v>
      </c>
      <c r="B129">
        <v>22067</v>
      </c>
      <c r="C129">
        <v>957</v>
      </c>
      <c r="D129">
        <v>948</v>
      </c>
      <c r="E129">
        <v>3303</v>
      </c>
      <c r="F129">
        <v>1239</v>
      </c>
      <c r="G129">
        <v>240</v>
      </c>
      <c r="H129">
        <v>2797</v>
      </c>
      <c r="I129">
        <v>3313</v>
      </c>
      <c r="J129">
        <v>1916</v>
      </c>
    </row>
    <row r="130" spans="1:10" x14ac:dyDescent="0.2">
      <c r="A130" t="s">
        <v>154</v>
      </c>
      <c r="B130">
        <v>18574</v>
      </c>
      <c r="C130">
        <v>1053</v>
      </c>
      <c r="D130">
        <v>876</v>
      </c>
      <c r="E130">
        <v>3642</v>
      </c>
      <c r="F130">
        <v>1509</v>
      </c>
      <c r="G130">
        <v>228</v>
      </c>
      <c r="H130">
        <v>2860</v>
      </c>
      <c r="I130">
        <v>3443</v>
      </c>
      <c r="J130">
        <v>2022</v>
      </c>
    </row>
    <row r="133" spans="1:10" x14ac:dyDescent="0.2">
      <c r="B133" s="147" t="s">
        <v>52</v>
      </c>
      <c r="C133" s="147" t="s">
        <v>53</v>
      </c>
      <c r="D133" s="147" t="s">
        <v>59</v>
      </c>
      <c r="E133" s="147" t="s">
        <v>54</v>
      </c>
      <c r="F133" s="147" t="s">
        <v>55</v>
      </c>
      <c r="G133" s="147" t="s">
        <v>56</v>
      </c>
      <c r="H133" s="147" t="s">
        <v>57</v>
      </c>
      <c r="I133" s="147" t="s">
        <v>58</v>
      </c>
    </row>
    <row r="134" spans="1:10" x14ac:dyDescent="0.2">
      <c r="A134" t="s">
        <v>139</v>
      </c>
      <c r="C134">
        <v>3767</v>
      </c>
      <c r="D134">
        <v>1253</v>
      </c>
      <c r="E134">
        <v>3005</v>
      </c>
      <c r="F134">
        <v>5254</v>
      </c>
      <c r="G134">
        <v>11183</v>
      </c>
      <c r="H134">
        <v>401</v>
      </c>
      <c r="I134">
        <v>2024</v>
      </c>
    </row>
    <row r="135" spans="1:10" x14ac:dyDescent="0.2">
      <c r="A135" t="s">
        <v>140</v>
      </c>
      <c r="C135">
        <v>3662</v>
      </c>
      <c r="D135">
        <v>974</v>
      </c>
      <c r="E135">
        <v>2734</v>
      </c>
      <c r="F135">
        <v>4617</v>
      </c>
      <c r="G135">
        <v>11725</v>
      </c>
      <c r="H135">
        <v>355</v>
      </c>
      <c r="I135">
        <v>2408</v>
      </c>
    </row>
    <row r="136" spans="1:10" x14ac:dyDescent="0.2">
      <c r="A136" t="s">
        <v>141</v>
      </c>
      <c r="C136">
        <v>3050</v>
      </c>
      <c r="D136">
        <v>1022</v>
      </c>
      <c r="E136">
        <v>3144</v>
      </c>
      <c r="F136">
        <v>3661</v>
      </c>
      <c r="G136">
        <v>23895</v>
      </c>
      <c r="H136">
        <v>412</v>
      </c>
      <c r="I136">
        <v>3108</v>
      </c>
    </row>
    <row r="137" spans="1:10" x14ac:dyDescent="0.2">
      <c r="A137" t="s">
        <v>142</v>
      </c>
      <c r="C137">
        <v>3813</v>
      </c>
      <c r="D137">
        <v>1439</v>
      </c>
      <c r="E137">
        <v>3015</v>
      </c>
      <c r="F137">
        <v>4261</v>
      </c>
      <c r="G137">
        <v>17148</v>
      </c>
      <c r="H137">
        <v>289</v>
      </c>
      <c r="I137">
        <v>2381</v>
      </c>
    </row>
    <row r="138" spans="1:10" x14ac:dyDescent="0.2">
      <c r="A138" t="s">
        <v>143</v>
      </c>
      <c r="C138">
        <v>3638</v>
      </c>
      <c r="D138">
        <v>1736</v>
      </c>
      <c r="E138">
        <v>3044</v>
      </c>
      <c r="F138">
        <v>3609</v>
      </c>
      <c r="G138">
        <v>24290</v>
      </c>
      <c r="H138">
        <v>327</v>
      </c>
      <c r="I138">
        <v>2256</v>
      </c>
    </row>
    <row r="139" spans="1:10" x14ac:dyDescent="0.2">
      <c r="A139" t="s">
        <v>144</v>
      </c>
      <c r="C139">
        <v>3776</v>
      </c>
      <c r="D139">
        <v>1824</v>
      </c>
      <c r="E139">
        <v>2910</v>
      </c>
      <c r="F139">
        <v>3543</v>
      </c>
      <c r="G139">
        <v>20533</v>
      </c>
      <c r="H139">
        <v>284</v>
      </c>
      <c r="I139">
        <v>1885</v>
      </c>
    </row>
    <row r="141" spans="1:10" x14ac:dyDescent="0.2">
      <c r="A141" t="s">
        <v>155</v>
      </c>
      <c r="C141">
        <v>2888</v>
      </c>
      <c r="D141">
        <v>824</v>
      </c>
      <c r="E141">
        <v>2120</v>
      </c>
      <c r="F141">
        <v>7348</v>
      </c>
      <c r="G141">
        <v>22849</v>
      </c>
      <c r="H141">
        <v>634</v>
      </c>
      <c r="I141">
        <v>4378</v>
      </c>
    </row>
    <row r="142" spans="1:10" x14ac:dyDescent="0.2">
      <c r="A142" t="s">
        <v>145</v>
      </c>
      <c r="C142">
        <v>2962</v>
      </c>
      <c r="D142">
        <v>1483</v>
      </c>
      <c r="E142">
        <v>1967</v>
      </c>
      <c r="F142">
        <v>7554</v>
      </c>
      <c r="G142">
        <v>23184</v>
      </c>
      <c r="H142">
        <v>694</v>
      </c>
      <c r="I142">
        <v>4162</v>
      </c>
    </row>
    <row r="143" spans="1:10" x14ac:dyDescent="0.2">
      <c r="A143" t="s">
        <v>146</v>
      </c>
      <c r="C143">
        <v>2896</v>
      </c>
      <c r="D143">
        <v>918</v>
      </c>
      <c r="E143">
        <v>2599</v>
      </c>
      <c r="F143">
        <v>4184</v>
      </c>
      <c r="G143">
        <v>30365</v>
      </c>
      <c r="H143">
        <v>398</v>
      </c>
      <c r="I143">
        <v>3673</v>
      </c>
    </row>
    <row r="144" spans="1:10" x14ac:dyDescent="0.2">
      <c r="A144" t="s">
        <v>147</v>
      </c>
      <c r="C144">
        <v>3158</v>
      </c>
      <c r="D144">
        <v>947</v>
      </c>
      <c r="E144">
        <v>2491</v>
      </c>
      <c r="F144">
        <v>4597</v>
      </c>
      <c r="G144">
        <v>25588</v>
      </c>
      <c r="H144">
        <v>299</v>
      </c>
      <c r="I144">
        <v>2986</v>
      </c>
    </row>
    <row r="145" spans="1:9" x14ac:dyDescent="0.2">
      <c r="A145" t="s">
        <v>148</v>
      </c>
      <c r="C145">
        <v>3479</v>
      </c>
      <c r="D145">
        <v>907</v>
      </c>
      <c r="E145">
        <v>2791</v>
      </c>
      <c r="F145">
        <v>4662</v>
      </c>
      <c r="G145">
        <v>27277</v>
      </c>
      <c r="H145">
        <v>304</v>
      </c>
      <c r="I145">
        <v>2803</v>
      </c>
    </row>
    <row r="146" spans="1:9" x14ac:dyDescent="0.2">
      <c r="A146" t="s">
        <v>149</v>
      </c>
      <c r="C146">
        <v>3759</v>
      </c>
      <c r="D146">
        <v>1064</v>
      </c>
      <c r="E146">
        <v>2560</v>
      </c>
      <c r="F146">
        <v>4307</v>
      </c>
      <c r="G146">
        <v>25564</v>
      </c>
      <c r="H146">
        <v>281</v>
      </c>
      <c r="I146">
        <v>3222</v>
      </c>
    </row>
    <row r="148" spans="1:9" x14ac:dyDescent="0.2">
      <c r="A148" t="s">
        <v>156</v>
      </c>
      <c r="C148">
        <v>2764</v>
      </c>
      <c r="D148">
        <v>2104</v>
      </c>
      <c r="E148">
        <v>2859</v>
      </c>
      <c r="F148">
        <v>4553</v>
      </c>
      <c r="G148">
        <v>2028</v>
      </c>
      <c r="H148">
        <v>1659</v>
      </c>
      <c r="I148">
        <v>2365</v>
      </c>
    </row>
    <row r="149" spans="1:9" x14ac:dyDescent="0.2">
      <c r="A149" t="s">
        <v>150</v>
      </c>
      <c r="C149">
        <v>3750</v>
      </c>
      <c r="D149">
        <v>1362</v>
      </c>
      <c r="E149">
        <v>3069</v>
      </c>
      <c r="F149">
        <v>5574</v>
      </c>
      <c r="G149">
        <v>15518</v>
      </c>
      <c r="H149">
        <v>392</v>
      </c>
      <c r="I149">
        <v>2523</v>
      </c>
    </row>
    <row r="150" spans="1:9" x14ac:dyDescent="0.2">
      <c r="A150" t="s">
        <v>151</v>
      </c>
      <c r="C150">
        <v>3073</v>
      </c>
      <c r="D150">
        <v>1706</v>
      </c>
      <c r="E150">
        <v>3089</v>
      </c>
      <c r="F150">
        <v>3440</v>
      </c>
      <c r="G150">
        <v>24781</v>
      </c>
      <c r="H150">
        <v>353</v>
      </c>
      <c r="I150">
        <v>2755</v>
      </c>
    </row>
    <row r="151" spans="1:9" x14ac:dyDescent="0.2">
      <c r="A151" t="s">
        <v>152</v>
      </c>
      <c r="C151">
        <v>3498</v>
      </c>
      <c r="D151">
        <v>1087</v>
      </c>
      <c r="E151">
        <v>2921</v>
      </c>
      <c r="F151">
        <v>3608</v>
      </c>
      <c r="G151">
        <v>19843</v>
      </c>
      <c r="H151">
        <v>279</v>
      </c>
      <c r="I151">
        <v>2335</v>
      </c>
    </row>
    <row r="152" spans="1:9" x14ac:dyDescent="0.2">
      <c r="A152" t="s">
        <v>153</v>
      </c>
      <c r="C152">
        <v>3303</v>
      </c>
      <c r="D152">
        <v>1239</v>
      </c>
      <c r="E152">
        <v>2797</v>
      </c>
      <c r="F152">
        <v>3313</v>
      </c>
      <c r="G152">
        <v>22067</v>
      </c>
      <c r="H152">
        <v>240</v>
      </c>
      <c r="I152">
        <v>1916</v>
      </c>
    </row>
    <row r="153" spans="1:9" x14ac:dyDescent="0.2">
      <c r="A153" t="s">
        <v>154</v>
      </c>
      <c r="C153">
        <v>3642</v>
      </c>
      <c r="D153">
        <v>1509</v>
      </c>
      <c r="E153">
        <v>2860</v>
      </c>
      <c r="F153">
        <v>3443</v>
      </c>
      <c r="G153">
        <v>18574</v>
      </c>
      <c r="H153">
        <v>228</v>
      </c>
      <c r="I153">
        <v>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5A44-5F8D-6840-858E-01B505388E23}">
  <dimension ref="A2:S93"/>
  <sheetViews>
    <sheetView topLeftCell="A54" workbookViewId="0">
      <selection activeCell="D5" sqref="D5"/>
    </sheetView>
  </sheetViews>
  <sheetFormatPr baseColWidth="10" defaultRowHeight="15" x14ac:dyDescent="0.2"/>
  <cols>
    <col min="1" max="1" width="17.33203125" customWidth="1"/>
    <col min="2" max="2" width="15.33203125" customWidth="1"/>
    <col min="3" max="3" width="15.5" customWidth="1"/>
    <col min="4" max="4" width="13.6640625" customWidth="1"/>
  </cols>
  <sheetData>
    <row r="2" spans="1:19" x14ac:dyDescent="0.2">
      <c r="B2" t="s">
        <v>194</v>
      </c>
      <c r="C2" t="s">
        <v>188</v>
      </c>
      <c r="D2" t="s">
        <v>189</v>
      </c>
      <c r="E2" t="s">
        <v>190</v>
      </c>
      <c r="F2" t="s">
        <v>191</v>
      </c>
      <c r="G2" s="151" t="s">
        <v>192</v>
      </c>
      <c r="H2" t="s">
        <v>56</v>
      </c>
      <c r="I2" t="s">
        <v>57</v>
      </c>
      <c r="J2" t="s">
        <v>55</v>
      </c>
      <c r="K2" t="s">
        <v>58</v>
      </c>
      <c r="L2" t="s">
        <v>54</v>
      </c>
      <c r="M2" t="s">
        <v>59</v>
      </c>
      <c r="N2" t="s">
        <v>53</v>
      </c>
      <c r="Q2" t="s">
        <v>189</v>
      </c>
      <c r="R2" t="s">
        <v>54</v>
      </c>
      <c r="S2" t="s">
        <v>53</v>
      </c>
    </row>
    <row r="3" spans="1:19" x14ac:dyDescent="0.2">
      <c r="A3" t="s">
        <v>159</v>
      </c>
      <c r="B3">
        <v>7.9</v>
      </c>
      <c r="C3">
        <v>23.4</v>
      </c>
      <c r="D3" s="151">
        <v>10.1</v>
      </c>
      <c r="E3" s="151">
        <v>-3.9</v>
      </c>
      <c r="F3" s="151">
        <v>26.2</v>
      </c>
      <c r="G3" s="151">
        <v>47.2</v>
      </c>
      <c r="H3">
        <v>10081</v>
      </c>
      <c r="I3">
        <v>6014</v>
      </c>
      <c r="J3">
        <v>12043</v>
      </c>
      <c r="K3">
        <v>5202</v>
      </c>
      <c r="L3">
        <v>2412</v>
      </c>
      <c r="M3">
        <v>2760</v>
      </c>
      <c r="N3">
        <v>14772</v>
      </c>
      <c r="Q3" s="151">
        <v>10.1</v>
      </c>
      <c r="R3">
        <v>2412</v>
      </c>
      <c r="S3">
        <v>14772</v>
      </c>
    </row>
    <row r="4" spans="1:19" x14ac:dyDescent="0.2">
      <c r="A4" t="s">
        <v>72</v>
      </c>
      <c r="B4">
        <v>2.23</v>
      </c>
      <c r="C4">
        <v>2.2799999999999998</v>
      </c>
      <c r="D4" s="151">
        <v>30</v>
      </c>
      <c r="E4" s="151">
        <v>3.92</v>
      </c>
      <c r="F4" s="151">
        <v>34.92</v>
      </c>
      <c r="G4" s="151">
        <v>49.32</v>
      </c>
      <c r="H4">
        <v>9623</v>
      </c>
      <c r="I4">
        <v>3176</v>
      </c>
      <c r="J4">
        <v>6556</v>
      </c>
      <c r="K4">
        <v>4742</v>
      </c>
      <c r="L4">
        <v>1859</v>
      </c>
      <c r="M4">
        <v>2689</v>
      </c>
      <c r="N4">
        <v>14611</v>
      </c>
      <c r="Q4" s="151"/>
    </row>
    <row r="5" spans="1:19" x14ac:dyDescent="0.2">
      <c r="A5" t="s">
        <v>73</v>
      </c>
      <c r="B5">
        <v>2.4</v>
      </c>
      <c r="C5">
        <v>4.0599999999999996</v>
      </c>
      <c r="D5" s="151">
        <v>44.32</v>
      </c>
      <c r="E5" s="151">
        <v>2.6</v>
      </c>
      <c r="F5" s="151">
        <v>32.9</v>
      </c>
      <c r="G5" s="151">
        <v>56.6</v>
      </c>
      <c r="H5">
        <v>10411</v>
      </c>
      <c r="I5">
        <v>2359</v>
      </c>
      <c r="J5">
        <v>5879</v>
      </c>
      <c r="K5">
        <v>3640</v>
      </c>
      <c r="L5">
        <v>2352</v>
      </c>
      <c r="M5">
        <v>2949</v>
      </c>
      <c r="N5">
        <v>16932</v>
      </c>
      <c r="Q5" s="151">
        <v>44.32</v>
      </c>
      <c r="R5">
        <v>2352</v>
      </c>
      <c r="S5">
        <v>16932</v>
      </c>
    </row>
    <row r="6" spans="1:19" x14ac:dyDescent="0.2">
      <c r="A6" t="s">
        <v>74</v>
      </c>
      <c r="B6">
        <v>5.62</v>
      </c>
      <c r="C6">
        <v>13.4</v>
      </c>
      <c r="D6" s="151">
        <v>60.1</v>
      </c>
      <c r="E6" s="151">
        <v>-2.8</v>
      </c>
      <c r="F6" s="151">
        <v>31.5</v>
      </c>
      <c r="G6" s="151">
        <v>61.1</v>
      </c>
      <c r="H6">
        <v>11583</v>
      </c>
      <c r="I6">
        <v>4536</v>
      </c>
      <c r="J6">
        <v>11934</v>
      </c>
      <c r="K6">
        <v>4644</v>
      </c>
      <c r="L6">
        <v>2084</v>
      </c>
      <c r="M6">
        <v>2197</v>
      </c>
      <c r="N6">
        <v>14624</v>
      </c>
      <c r="Q6" s="151">
        <v>60.1</v>
      </c>
      <c r="R6">
        <v>2084</v>
      </c>
      <c r="S6">
        <v>14624</v>
      </c>
    </row>
    <row r="7" spans="1:19" x14ac:dyDescent="0.2">
      <c r="A7" t="s">
        <v>75</v>
      </c>
      <c r="B7">
        <v>7.08</v>
      </c>
      <c r="C7">
        <v>19.239999999999998</v>
      </c>
      <c r="D7" s="151">
        <v>53.3</v>
      </c>
      <c r="E7" s="151">
        <v>-2.2999999999999998</v>
      </c>
      <c r="F7" s="151">
        <v>23.3</v>
      </c>
      <c r="G7" s="151">
        <v>52.6</v>
      </c>
      <c r="H7">
        <v>12697</v>
      </c>
      <c r="I7">
        <v>5384</v>
      </c>
      <c r="J7">
        <v>11537</v>
      </c>
      <c r="K7">
        <v>4717</v>
      </c>
      <c r="L7">
        <v>2189</v>
      </c>
      <c r="M7">
        <v>2236</v>
      </c>
      <c r="N7">
        <v>15324</v>
      </c>
      <c r="Q7" s="151">
        <v>53.3</v>
      </c>
      <c r="R7">
        <v>2189</v>
      </c>
      <c r="S7">
        <v>15324</v>
      </c>
    </row>
    <row r="8" spans="1:19" x14ac:dyDescent="0.2">
      <c r="A8" t="s">
        <v>76</v>
      </c>
      <c r="B8">
        <v>1.37</v>
      </c>
      <c r="C8">
        <v>18.260000000000002</v>
      </c>
      <c r="D8" s="151">
        <v>60</v>
      </c>
      <c r="E8" s="151">
        <v>4</v>
      </c>
      <c r="F8" s="151">
        <v>39.1</v>
      </c>
      <c r="G8" s="151">
        <v>60.6</v>
      </c>
      <c r="H8">
        <v>13793</v>
      </c>
      <c r="I8">
        <v>4610</v>
      </c>
      <c r="J8">
        <v>8223</v>
      </c>
      <c r="K8">
        <v>5219</v>
      </c>
      <c r="L8">
        <v>1779</v>
      </c>
      <c r="M8">
        <v>1783</v>
      </c>
      <c r="N8">
        <v>14634</v>
      </c>
      <c r="Q8" s="151">
        <v>60</v>
      </c>
      <c r="R8">
        <v>1779</v>
      </c>
      <c r="S8">
        <v>14634</v>
      </c>
    </row>
    <row r="9" spans="1:19" x14ac:dyDescent="0.2">
      <c r="A9" t="s">
        <v>157</v>
      </c>
      <c r="B9">
        <v>1.45</v>
      </c>
      <c r="C9">
        <v>23.4</v>
      </c>
      <c r="D9" s="151">
        <v>27.3</v>
      </c>
      <c r="E9" s="151">
        <v>0</v>
      </c>
      <c r="F9" s="151">
        <v>26.4</v>
      </c>
      <c r="G9" s="151">
        <v>45.2</v>
      </c>
      <c r="H9">
        <v>15549</v>
      </c>
      <c r="I9">
        <v>6340</v>
      </c>
      <c r="J9">
        <v>10074</v>
      </c>
      <c r="K9">
        <v>4158</v>
      </c>
      <c r="L9">
        <v>2865</v>
      </c>
      <c r="M9">
        <v>1909</v>
      </c>
      <c r="N9">
        <v>10023</v>
      </c>
      <c r="Q9" s="151">
        <v>27.3</v>
      </c>
      <c r="R9">
        <v>2865</v>
      </c>
      <c r="S9">
        <v>10023</v>
      </c>
    </row>
    <row r="10" spans="1:19" x14ac:dyDescent="0.2">
      <c r="A10" t="s">
        <v>158</v>
      </c>
      <c r="B10">
        <v>1.72</v>
      </c>
      <c r="C10">
        <v>7.12</v>
      </c>
      <c r="D10" s="151">
        <v>46.88</v>
      </c>
      <c r="E10" s="151">
        <v>9.68</v>
      </c>
      <c r="F10" s="151">
        <v>49.48</v>
      </c>
      <c r="G10" s="151">
        <v>65.38</v>
      </c>
      <c r="H10">
        <v>13403</v>
      </c>
      <c r="I10">
        <v>3208</v>
      </c>
      <c r="J10">
        <v>7053</v>
      </c>
      <c r="K10">
        <v>4082</v>
      </c>
      <c r="L10">
        <v>2359</v>
      </c>
      <c r="M10">
        <v>2218</v>
      </c>
      <c r="N10">
        <v>9332</v>
      </c>
      <c r="Q10" s="151">
        <v>46.88</v>
      </c>
      <c r="R10">
        <v>2359</v>
      </c>
      <c r="S10">
        <v>9332</v>
      </c>
    </row>
    <row r="11" spans="1:19" x14ac:dyDescent="0.2">
      <c r="A11" t="s">
        <v>160</v>
      </c>
      <c r="B11">
        <v>2.04</v>
      </c>
      <c r="C11">
        <v>23.2</v>
      </c>
      <c r="D11" s="151">
        <v>53.22</v>
      </c>
      <c r="E11" s="151">
        <v>1.72</v>
      </c>
      <c r="F11" s="151">
        <v>44.32</v>
      </c>
      <c r="G11" s="151">
        <v>62.92</v>
      </c>
      <c r="H11">
        <v>12052</v>
      </c>
      <c r="I11">
        <v>2366</v>
      </c>
      <c r="J11">
        <v>6182</v>
      </c>
      <c r="K11">
        <v>3413</v>
      </c>
      <c r="L11">
        <v>2387</v>
      </c>
      <c r="M11">
        <v>2287</v>
      </c>
      <c r="N11">
        <v>10611</v>
      </c>
      <c r="Q11" s="151">
        <v>53.22</v>
      </c>
      <c r="R11">
        <v>2387</v>
      </c>
      <c r="S11">
        <v>10611</v>
      </c>
    </row>
    <row r="12" spans="1:19" x14ac:dyDescent="0.2">
      <c r="A12" t="s">
        <v>161</v>
      </c>
      <c r="B12">
        <v>3.21</v>
      </c>
      <c r="C12">
        <v>22</v>
      </c>
      <c r="D12" s="151">
        <v>61.91</v>
      </c>
      <c r="E12" s="151">
        <v>7.51</v>
      </c>
      <c r="F12" s="151">
        <v>44.11</v>
      </c>
      <c r="G12" s="151">
        <v>59.61</v>
      </c>
      <c r="H12">
        <v>15576</v>
      </c>
      <c r="I12">
        <v>4994</v>
      </c>
      <c r="J12">
        <v>10315</v>
      </c>
      <c r="K12">
        <v>4194</v>
      </c>
      <c r="L12">
        <v>3085</v>
      </c>
      <c r="M12">
        <v>2247</v>
      </c>
      <c r="N12">
        <v>9534</v>
      </c>
      <c r="Q12" s="151">
        <v>61.91</v>
      </c>
      <c r="R12">
        <v>3085</v>
      </c>
      <c r="S12">
        <v>9534</v>
      </c>
    </row>
    <row r="13" spans="1:19" x14ac:dyDescent="0.2">
      <c r="A13" t="s">
        <v>162</v>
      </c>
      <c r="B13">
        <v>2.9</v>
      </c>
      <c r="C13">
        <v>15.18</v>
      </c>
      <c r="D13" s="151">
        <v>36.6</v>
      </c>
      <c r="E13" s="151">
        <v>6.3</v>
      </c>
      <c r="F13" s="151">
        <v>50.4</v>
      </c>
      <c r="G13" s="151">
        <v>65.3</v>
      </c>
      <c r="H13">
        <v>15562</v>
      </c>
      <c r="I13">
        <v>5753</v>
      </c>
      <c r="J13">
        <v>10641</v>
      </c>
      <c r="K13">
        <v>4468</v>
      </c>
      <c r="L13">
        <v>3105</v>
      </c>
      <c r="M13">
        <v>2486</v>
      </c>
      <c r="N13">
        <v>10631</v>
      </c>
      <c r="Q13" s="151">
        <v>36.6</v>
      </c>
      <c r="R13">
        <v>3105</v>
      </c>
      <c r="S13">
        <v>10631</v>
      </c>
    </row>
    <row r="14" spans="1:19" x14ac:dyDescent="0.2">
      <c r="A14" t="s">
        <v>163</v>
      </c>
      <c r="B14">
        <v>1.42</v>
      </c>
      <c r="C14">
        <v>15.18</v>
      </c>
      <c r="D14" s="151">
        <v>47.19</v>
      </c>
      <c r="E14" s="151">
        <v>6.19</v>
      </c>
      <c r="F14" s="151">
        <v>51.89</v>
      </c>
      <c r="G14" s="151">
        <v>53.59</v>
      </c>
      <c r="H14">
        <v>16169</v>
      </c>
      <c r="I14">
        <v>5534</v>
      </c>
      <c r="J14">
        <v>9377</v>
      </c>
      <c r="K14">
        <v>6147</v>
      </c>
      <c r="L14">
        <v>3283</v>
      </c>
      <c r="M14">
        <v>3152</v>
      </c>
      <c r="N14">
        <v>12247</v>
      </c>
      <c r="Q14" s="151">
        <v>47.19</v>
      </c>
      <c r="R14">
        <v>3283</v>
      </c>
      <c r="S14">
        <v>12247</v>
      </c>
    </row>
    <row r="15" spans="1:19" x14ac:dyDescent="0.2">
      <c r="A15" t="s">
        <v>66</v>
      </c>
      <c r="B15">
        <v>4.9000000000000004</v>
      </c>
      <c r="C15">
        <v>7.96</v>
      </c>
      <c r="D15" s="151">
        <v>57.3</v>
      </c>
      <c r="E15" s="151">
        <v>-4.47</v>
      </c>
      <c r="F15" s="151">
        <v>36.799999999999997</v>
      </c>
      <c r="G15" s="151">
        <v>65.5</v>
      </c>
      <c r="H15">
        <v>17138</v>
      </c>
      <c r="I15">
        <v>9942</v>
      </c>
      <c r="J15">
        <v>16718</v>
      </c>
      <c r="K15">
        <v>2150</v>
      </c>
      <c r="L15">
        <v>1287</v>
      </c>
      <c r="M15">
        <v>1339</v>
      </c>
      <c r="N15">
        <v>5396</v>
      </c>
      <c r="Q15" s="151">
        <v>57.3</v>
      </c>
      <c r="R15">
        <v>1287</v>
      </c>
      <c r="S15">
        <v>5396</v>
      </c>
    </row>
    <row r="16" spans="1:19" x14ac:dyDescent="0.2">
      <c r="A16" t="s">
        <v>67</v>
      </c>
      <c r="B16">
        <v>0</v>
      </c>
      <c r="C16">
        <v>0.82</v>
      </c>
      <c r="D16" s="151">
        <v>29.54</v>
      </c>
      <c r="E16" s="151">
        <v>3.23</v>
      </c>
      <c r="F16" s="151">
        <v>24.84</v>
      </c>
      <c r="G16" s="151">
        <v>52.34</v>
      </c>
      <c r="H16">
        <v>12406</v>
      </c>
      <c r="I16">
        <v>4645</v>
      </c>
      <c r="J16">
        <v>11427</v>
      </c>
      <c r="K16">
        <v>2461</v>
      </c>
      <c r="L16">
        <v>1004</v>
      </c>
      <c r="M16">
        <v>1389</v>
      </c>
      <c r="N16">
        <v>3583</v>
      </c>
      <c r="Q16" s="151">
        <v>29.54</v>
      </c>
      <c r="R16">
        <v>1004</v>
      </c>
      <c r="S16">
        <v>3583</v>
      </c>
    </row>
    <row r="17" spans="1:19" x14ac:dyDescent="0.2">
      <c r="A17" t="s">
        <v>68</v>
      </c>
      <c r="B17">
        <v>0</v>
      </c>
      <c r="C17">
        <v>0.46</v>
      </c>
      <c r="D17" s="151">
        <v>32.4</v>
      </c>
      <c r="E17" s="151">
        <v>-3.03</v>
      </c>
      <c r="F17" s="151">
        <v>33</v>
      </c>
      <c r="G17" s="151">
        <v>34.200000000000003</v>
      </c>
      <c r="H17">
        <v>10295</v>
      </c>
      <c r="I17">
        <v>3772</v>
      </c>
      <c r="J17">
        <v>8281</v>
      </c>
      <c r="K17">
        <v>2521</v>
      </c>
      <c r="L17">
        <v>969</v>
      </c>
      <c r="M17">
        <v>1623</v>
      </c>
      <c r="N17">
        <v>3781</v>
      </c>
      <c r="Q17" s="151">
        <v>32.4</v>
      </c>
      <c r="R17">
        <v>969</v>
      </c>
      <c r="S17">
        <v>3781</v>
      </c>
    </row>
    <row r="18" spans="1:19" x14ac:dyDescent="0.2">
      <c r="A18" t="s">
        <v>69</v>
      </c>
      <c r="B18">
        <v>8.3800000000000008</v>
      </c>
      <c r="C18">
        <v>10.42</v>
      </c>
      <c r="D18" s="151">
        <v>53.55</v>
      </c>
      <c r="E18" s="151">
        <v>-2.08</v>
      </c>
      <c r="F18" s="151">
        <v>33.450000000000003</v>
      </c>
      <c r="G18" s="151">
        <v>61.15</v>
      </c>
      <c r="H18">
        <v>17650</v>
      </c>
      <c r="I18">
        <v>5918</v>
      </c>
      <c r="J18">
        <v>16892</v>
      </c>
      <c r="K18">
        <v>2304</v>
      </c>
      <c r="L18">
        <v>1206</v>
      </c>
      <c r="M18">
        <v>1392</v>
      </c>
      <c r="N18">
        <v>5550</v>
      </c>
      <c r="Q18" s="151">
        <v>53.55</v>
      </c>
      <c r="R18">
        <v>1206</v>
      </c>
      <c r="S18">
        <v>5550</v>
      </c>
    </row>
    <row r="19" spans="1:19" x14ac:dyDescent="0.2">
      <c r="A19" t="s">
        <v>70</v>
      </c>
      <c r="B19">
        <v>7.38</v>
      </c>
      <c r="C19">
        <v>1.04</v>
      </c>
      <c r="D19" s="151">
        <v>53.2</v>
      </c>
      <c r="E19" s="151">
        <v>-0.65999999999999903</v>
      </c>
      <c r="F19" s="151">
        <v>35.700000000000003</v>
      </c>
      <c r="G19" s="151">
        <v>64.5</v>
      </c>
      <c r="H19">
        <v>18266</v>
      </c>
      <c r="I19">
        <v>8537</v>
      </c>
      <c r="J19">
        <v>17015</v>
      </c>
      <c r="K19">
        <v>2189</v>
      </c>
      <c r="L19">
        <v>1274</v>
      </c>
      <c r="M19">
        <v>1430</v>
      </c>
      <c r="N19">
        <v>5486</v>
      </c>
      <c r="Q19" s="151">
        <v>53.2</v>
      </c>
      <c r="R19">
        <v>1274</v>
      </c>
      <c r="S19">
        <v>5486</v>
      </c>
    </row>
    <row r="20" spans="1:19" x14ac:dyDescent="0.2">
      <c r="A20" t="s">
        <v>71</v>
      </c>
      <c r="B20">
        <v>7.5</v>
      </c>
      <c r="C20">
        <v>16.38</v>
      </c>
      <c r="D20" s="151">
        <v>52.56</v>
      </c>
      <c r="E20" s="151">
        <v>-1.43</v>
      </c>
      <c r="F20" s="151">
        <v>23.46</v>
      </c>
      <c r="G20" s="151">
        <v>55.66</v>
      </c>
      <c r="H20">
        <v>18227</v>
      </c>
      <c r="I20">
        <v>6124</v>
      </c>
      <c r="J20">
        <v>10754</v>
      </c>
      <c r="K20">
        <v>2458</v>
      </c>
      <c r="L20">
        <v>1028</v>
      </c>
      <c r="M20">
        <v>1398</v>
      </c>
      <c r="N20">
        <v>6108</v>
      </c>
      <c r="Q20" s="151">
        <v>52.56</v>
      </c>
      <c r="R20">
        <v>1028</v>
      </c>
      <c r="S20">
        <v>6108</v>
      </c>
    </row>
    <row r="21" spans="1:19" x14ac:dyDescent="0.2">
      <c r="A21" t="s">
        <v>65</v>
      </c>
      <c r="B21">
        <v>3.64</v>
      </c>
      <c r="C21">
        <v>7.7</v>
      </c>
      <c r="D21" s="151">
        <v>73.06</v>
      </c>
      <c r="E21" s="151">
        <v>4.96</v>
      </c>
      <c r="F21" s="151">
        <v>41.16</v>
      </c>
      <c r="G21" s="151">
        <v>71.66</v>
      </c>
      <c r="H21">
        <v>21100</v>
      </c>
      <c r="I21">
        <v>9628</v>
      </c>
      <c r="J21">
        <v>13999</v>
      </c>
      <c r="K21">
        <v>2615</v>
      </c>
      <c r="L21">
        <v>1556</v>
      </c>
      <c r="M21">
        <v>1563</v>
      </c>
      <c r="N21">
        <v>4919</v>
      </c>
      <c r="Q21" s="151">
        <v>73.06</v>
      </c>
      <c r="R21">
        <v>1556</v>
      </c>
      <c r="S21">
        <v>4919</v>
      </c>
    </row>
    <row r="22" spans="1:19" x14ac:dyDescent="0.2">
      <c r="A22" t="s">
        <v>64</v>
      </c>
      <c r="B22">
        <v>1.56</v>
      </c>
      <c r="C22">
        <v>2.2200000000000002</v>
      </c>
      <c r="D22" s="151">
        <v>24.59</v>
      </c>
      <c r="E22" s="151">
        <v>-1.06</v>
      </c>
      <c r="F22" s="151">
        <v>6.89</v>
      </c>
      <c r="G22" s="151">
        <v>13.49</v>
      </c>
      <c r="H22">
        <v>16279</v>
      </c>
      <c r="I22">
        <v>2777</v>
      </c>
      <c r="J22">
        <v>4764</v>
      </c>
      <c r="K22">
        <v>2509</v>
      </c>
      <c r="L22">
        <v>1393</v>
      </c>
      <c r="M22">
        <v>1886</v>
      </c>
      <c r="N22">
        <v>4103</v>
      </c>
      <c r="Q22" s="151">
        <v>24.59</v>
      </c>
      <c r="R22">
        <v>1393</v>
      </c>
      <c r="S22">
        <v>4103</v>
      </c>
    </row>
    <row r="23" spans="1:19" x14ac:dyDescent="0.2">
      <c r="A23" t="s">
        <v>60</v>
      </c>
      <c r="B23">
        <v>13.9</v>
      </c>
      <c r="C23">
        <v>10.38</v>
      </c>
      <c r="D23" s="151">
        <v>29.67</v>
      </c>
      <c r="E23" s="151">
        <v>2.2999999999999989</v>
      </c>
      <c r="F23" s="151">
        <v>29.069999999999997</v>
      </c>
      <c r="G23" s="151">
        <v>40.97</v>
      </c>
      <c r="H23">
        <v>17858</v>
      </c>
      <c r="I23">
        <v>1816</v>
      </c>
      <c r="J23">
        <v>4410</v>
      </c>
      <c r="K23">
        <v>1886</v>
      </c>
      <c r="L23">
        <v>1718</v>
      </c>
      <c r="M23">
        <v>1893</v>
      </c>
      <c r="N23">
        <v>6263</v>
      </c>
      <c r="Q23" s="151">
        <v>29.67</v>
      </c>
      <c r="R23">
        <v>1718</v>
      </c>
      <c r="S23">
        <v>6263</v>
      </c>
    </row>
    <row r="24" spans="1:19" x14ac:dyDescent="0.2">
      <c r="A24" t="s">
        <v>61</v>
      </c>
      <c r="B24">
        <v>3.34</v>
      </c>
      <c r="C24">
        <v>7.98</v>
      </c>
      <c r="D24" s="151">
        <v>65.209999999999994</v>
      </c>
      <c r="E24" s="151">
        <v>6.16</v>
      </c>
      <c r="F24" s="151">
        <v>37.81</v>
      </c>
      <c r="G24" s="151">
        <v>67.31</v>
      </c>
      <c r="H24">
        <v>22145</v>
      </c>
      <c r="I24">
        <v>6744</v>
      </c>
      <c r="J24">
        <v>13974</v>
      </c>
      <c r="K24">
        <v>2585</v>
      </c>
      <c r="L24">
        <v>1560</v>
      </c>
      <c r="M24">
        <v>1609</v>
      </c>
      <c r="N24">
        <v>5164</v>
      </c>
      <c r="Q24" s="151">
        <v>65.209999999999994</v>
      </c>
      <c r="R24">
        <v>1560</v>
      </c>
      <c r="S24">
        <v>5164</v>
      </c>
    </row>
    <row r="25" spans="1:19" x14ac:dyDescent="0.2">
      <c r="A25" t="s">
        <v>62</v>
      </c>
      <c r="B25">
        <v>3.02</v>
      </c>
      <c r="C25">
        <v>9.68</v>
      </c>
      <c r="D25" s="151">
        <v>63.81</v>
      </c>
      <c r="E25" s="151">
        <v>4.22</v>
      </c>
      <c r="F25" s="151">
        <v>36.31</v>
      </c>
      <c r="G25" s="151">
        <v>67.709999999999994</v>
      </c>
      <c r="H25">
        <v>21840</v>
      </c>
      <c r="I25">
        <v>9321</v>
      </c>
      <c r="J25">
        <v>13214</v>
      </c>
      <c r="K25">
        <v>2698</v>
      </c>
      <c r="L25">
        <v>1516</v>
      </c>
      <c r="M25">
        <v>1478</v>
      </c>
      <c r="N25">
        <v>5022</v>
      </c>
      <c r="Q25" s="151">
        <v>63.81</v>
      </c>
      <c r="R25">
        <v>1516</v>
      </c>
      <c r="S25">
        <v>5022</v>
      </c>
    </row>
    <row r="26" spans="1:19" x14ac:dyDescent="0.2">
      <c r="A26" t="s">
        <v>63</v>
      </c>
      <c r="B26">
        <v>3.94</v>
      </c>
      <c r="C26">
        <v>5.5</v>
      </c>
      <c r="D26" s="151">
        <v>66.72</v>
      </c>
      <c r="E26" s="151">
        <v>3.37</v>
      </c>
      <c r="F26" s="151">
        <v>41.52</v>
      </c>
      <c r="G26" s="151">
        <v>65.42</v>
      </c>
      <c r="H26">
        <v>16749</v>
      </c>
      <c r="I26">
        <v>7419</v>
      </c>
      <c r="J26">
        <v>11377</v>
      </c>
      <c r="K26">
        <v>2993</v>
      </c>
      <c r="L26">
        <v>1486</v>
      </c>
      <c r="M26">
        <v>1611</v>
      </c>
      <c r="N26">
        <v>5525</v>
      </c>
      <c r="Q26" s="151">
        <v>66.72</v>
      </c>
      <c r="R26">
        <v>1486</v>
      </c>
      <c r="S26">
        <v>5525</v>
      </c>
    </row>
    <row r="27" spans="1:19" x14ac:dyDescent="0.2">
      <c r="A27" t="s">
        <v>164</v>
      </c>
      <c r="B27">
        <v>1.21</v>
      </c>
      <c r="C27">
        <v>5.8</v>
      </c>
      <c r="D27" s="151">
        <v>78.8</v>
      </c>
      <c r="E27" s="151">
        <v>1.91</v>
      </c>
      <c r="F27" s="151">
        <v>27.1</v>
      </c>
      <c r="G27" s="151">
        <v>71.599999999999994</v>
      </c>
      <c r="H27">
        <v>13707</v>
      </c>
      <c r="I27">
        <v>5371</v>
      </c>
      <c r="J27">
        <v>4962</v>
      </c>
      <c r="K27">
        <v>4314</v>
      </c>
      <c r="L27">
        <v>2033</v>
      </c>
      <c r="M27">
        <v>1489</v>
      </c>
      <c r="N27">
        <v>16130</v>
      </c>
      <c r="Q27" s="151">
        <v>78.8</v>
      </c>
      <c r="R27">
        <v>2033</v>
      </c>
      <c r="S27">
        <v>16130</v>
      </c>
    </row>
    <row r="28" spans="1:19" x14ac:dyDescent="0.2">
      <c r="A28" t="s">
        <v>165</v>
      </c>
      <c r="B28">
        <v>9.57</v>
      </c>
      <c r="C28">
        <v>9</v>
      </c>
      <c r="D28" s="151">
        <v>49.42</v>
      </c>
      <c r="E28" s="151">
        <v>0.6</v>
      </c>
      <c r="F28" s="151">
        <v>10.42</v>
      </c>
      <c r="G28" s="151">
        <v>32.619999999999997</v>
      </c>
      <c r="H28">
        <v>12269</v>
      </c>
      <c r="I28">
        <v>2816</v>
      </c>
      <c r="J28">
        <v>3580</v>
      </c>
      <c r="K28">
        <v>2484</v>
      </c>
      <c r="L28">
        <v>1719</v>
      </c>
      <c r="M28">
        <v>1750</v>
      </c>
      <c r="N28">
        <v>11312</v>
      </c>
      <c r="Q28" s="151">
        <v>49.42</v>
      </c>
      <c r="R28">
        <v>1719</v>
      </c>
      <c r="S28">
        <v>11312</v>
      </c>
    </row>
    <row r="29" spans="1:19" x14ac:dyDescent="0.2">
      <c r="A29" t="s">
        <v>166</v>
      </c>
      <c r="B29">
        <v>36.78</v>
      </c>
      <c r="C29">
        <v>69.84</v>
      </c>
      <c r="D29" s="151">
        <v>68.58</v>
      </c>
      <c r="E29" s="151">
        <v>-0.14000000000000001</v>
      </c>
      <c r="F29" s="151">
        <v>13.68</v>
      </c>
      <c r="G29" s="151">
        <v>49.38</v>
      </c>
      <c r="H29">
        <v>10463</v>
      </c>
      <c r="I29">
        <v>2311</v>
      </c>
      <c r="J29">
        <v>4648</v>
      </c>
      <c r="K29">
        <v>2658</v>
      </c>
      <c r="L29">
        <v>1834</v>
      </c>
      <c r="M29">
        <v>1663</v>
      </c>
      <c r="N29">
        <v>13713</v>
      </c>
      <c r="Q29" s="151">
        <v>68.58</v>
      </c>
      <c r="R29">
        <v>1834</v>
      </c>
      <c r="S29">
        <v>13713</v>
      </c>
    </row>
    <row r="30" spans="1:19" x14ac:dyDescent="0.2">
      <c r="A30" t="s">
        <v>167</v>
      </c>
      <c r="B30">
        <v>4.54</v>
      </c>
      <c r="C30">
        <v>5.76</v>
      </c>
      <c r="D30" s="151">
        <v>78.69</v>
      </c>
      <c r="E30" s="151">
        <v>3.14</v>
      </c>
      <c r="F30" s="151">
        <v>22.29</v>
      </c>
      <c r="G30" s="151">
        <v>76.790000000000006</v>
      </c>
      <c r="H30">
        <v>16161</v>
      </c>
      <c r="I30">
        <v>3866</v>
      </c>
      <c r="J30">
        <v>8571</v>
      </c>
      <c r="K30">
        <v>4197</v>
      </c>
      <c r="L30">
        <v>1894</v>
      </c>
      <c r="M30">
        <v>1537</v>
      </c>
      <c r="N30">
        <v>17051</v>
      </c>
      <c r="Q30" s="151">
        <v>78.69</v>
      </c>
      <c r="R30">
        <v>1894</v>
      </c>
      <c r="S30">
        <v>17051</v>
      </c>
    </row>
    <row r="31" spans="1:19" x14ac:dyDescent="0.2">
      <c r="A31" t="s">
        <v>169</v>
      </c>
      <c r="B31">
        <v>2.81</v>
      </c>
      <c r="C31">
        <v>8.18</v>
      </c>
      <c r="D31" s="151">
        <v>71.61</v>
      </c>
      <c r="E31" s="151">
        <v>2.92</v>
      </c>
      <c r="F31" s="151">
        <v>27.21</v>
      </c>
      <c r="G31" s="151">
        <v>71.91</v>
      </c>
      <c r="H31">
        <v>15063</v>
      </c>
      <c r="I31">
        <v>4814</v>
      </c>
      <c r="J31">
        <v>7570</v>
      </c>
      <c r="K31">
        <v>4539</v>
      </c>
      <c r="L31">
        <v>1857</v>
      </c>
      <c r="M31">
        <v>1486</v>
      </c>
      <c r="N31">
        <v>13438</v>
      </c>
      <c r="Q31" s="151">
        <v>71.61</v>
      </c>
      <c r="R31">
        <v>1857</v>
      </c>
      <c r="S31">
        <v>13438</v>
      </c>
    </row>
    <row r="32" spans="1:19" x14ac:dyDescent="0.2">
      <c r="A32" t="s">
        <v>168</v>
      </c>
      <c r="B32">
        <v>2.9</v>
      </c>
      <c r="C32">
        <v>20.64</v>
      </c>
      <c r="D32" s="151">
        <v>83.96</v>
      </c>
      <c r="E32" s="151">
        <v>0.75</v>
      </c>
      <c r="F32" s="151">
        <v>23.66</v>
      </c>
      <c r="G32" s="151">
        <v>65.260000000000005</v>
      </c>
      <c r="H32">
        <v>15268</v>
      </c>
      <c r="I32">
        <v>3808</v>
      </c>
      <c r="J32">
        <v>5311</v>
      </c>
      <c r="K32">
        <v>5924</v>
      </c>
      <c r="L32">
        <v>1631</v>
      </c>
      <c r="M32">
        <v>1440</v>
      </c>
      <c r="N32">
        <v>14834</v>
      </c>
      <c r="Q32" s="151">
        <v>83.96</v>
      </c>
      <c r="R32">
        <v>1631</v>
      </c>
      <c r="S32">
        <v>14834</v>
      </c>
    </row>
    <row r="33" spans="1:19" x14ac:dyDescent="0.2">
      <c r="A33" t="s">
        <v>170</v>
      </c>
      <c r="B33">
        <v>1.95</v>
      </c>
      <c r="C33">
        <v>6.34</v>
      </c>
      <c r="D33" s="151">
        <v>78.45</v>
      </c>
      <c r="E33" s="151">
        <v>9.65</v>
      </c>
      <c r="F33">
        <v>10</v>
      </c>
      <c r="G33" s="151">
        <v>74.150000000000006</v>
      </c>
      <c r="H33">
        <v>15148</v>
      </c>
      <c r="I33">
        <v>5911</v>
      </c>
      <c r="J33">
        <v>6550</v>
      </c>
      <c r="K33">
        <v>5850</v>
      </c>
      <c r="L33">
        <v>1824</v>
      </c>
      <c r="M33">
        <v>1539</v>
      </c>
      <c r="N33">
        <v>14041</v>
      </c>
      <c r="Q33" s="151">
        <v>78.45</v>
      </c>
      <c r="R33">
        <v>1824</v>
      </c>
      <c r="S33">
        <v>14041</v>
      </c>
    </row>
    <row r="34" spans="1:19" x14ac:dyDescent="0.2">
      <c r="A34" t="s">
        <v>171</v>
      </c>
      <c r="B34">
        <v>14.04</v>
      </c>
      <c r="C34">
        <v>11.76</v>
      </c>
      <c r="D34" s="151">
        <v>63.741999999999997</v>
      </c>
      <c r="E34" s="151">
        <v>0.65200000000000002</v>
      </c>
      <c r="F34">
        <v>1</v>
      </c>
      <c r="G34" s="151">
        <v>37.14</v>
      </c>
      <c r="H34">
        <v>18144</v>
      </c>
      <c r="I34">
        <v>1788</v>
      </c>
      <c r="J34">
        <v>3722</v>
      </c>
      <c r="K34">
        <v>2710</v>
      </c>
      <c r="L34">
        <v>2003</v>
      </c>
      <c r="M34">
        <v>1866</v>
      </c>
      <c r="N34">
        <v>12171</v>
      </c>
      <c r="Q34" s="151">
        <v>63.741999999999997</v>
      </c>
      <c r="R34">
        <v>2003</v>
      </c>
      <c r="S34">
        <v>12171</v>
      </c>
    </row>
    <row r="35" spans="1:19" x14ac:dyDescent="0.2">
      <c r="A35" t="s">
        <v>173</v>
      </c>
      <c r="B35">
        <v>24.3</v>
      </c>
      <c r="C35">
        <v>22.71</v>
      </c>
      <c r="D35" s="151">
        <v>88.95</v>
      </c>
      <c r="E35" s="151">
        <v>7.65</v>
      </c>
      <c r="F35">
        <v>8</v>
      </c>
      <c r="G35" s="151">
        <v>75.45</v>
      </c>
      <c r="H35">
        <v>15614</v>
      </c>
      <c r="I35">
        <v>1838</v>
      </c>
      <c r="J35">
        <v>4348</v>
      </c>
      <c r="K35">
        <v>2629</v>
      </c>
      <c r="L35">
        <v>1990</v>
      </c>
      <c r="M35">
        <v>1753</v>
      </c>
      <c r="N35">
        <v>13241</v>
      </c>
      <c r="Q35" s="151">
        <v>88.95</v>
      </c>
      <c r="R35">
        <v>1990</v>
      </c>
      <c r="S35">
        <v>13241</v>
      </c>
    </row>
    <row r="36" spans="1:19" x14ac:dyDescent="0.2">
      <c r="A36" t="s">
        <v>172</v>
      </c>
      <c r="B36">
        <v>2.08</v>
      </c>
      <c r="C36">
        <v>4.0999999999999996</v>
      </c>
      <c r="D36" s="151">
        <v>90.98</v>
      </c>
      <c r="E36" s="151">
        <v>11.18</v>
      </c>
      <c r="F36">
        <v>11</v>
      </c>
      <c r="G36" s="151">
        <v>82.28</v>
      </c>
      <c r="H36">
        <v>16397</v>
      </c>
      <c r="I36">
        <v>3751</v>
      </c>
      <c r="J36">
        <v>6811</v>
      </c>
      <c r="K36">
        <v>4934</v>
      </c>
      <c r="L36">
        <v>1728</v>
      </c>
      <c r="M36">
        <v>1482</v>
      </c>
      <c r="N36">
        <v>13275</v>
      </c>
      <c r="Q36" s="151">
        <v>90.98</v>
      </c>
      <c r="R36">
        <v>1728</v>
      </c>
      <c r="S36">
        <v>13275</v>
      </c>
    </row>
    <row r="37" spans="1:19" x14ac:dyDescent="0.2">
      <c r="A37" t="s">
        <v>174</v>
      </c>
      <c r="B37">
        <v>2.2000000000000002</v>
      </c>
      <c r="C37">
        <v>6.18</v>
      </c>
      <c r="D37" s="151">
        <v>73.790000000000006</v>
      </c>
      <c r="E37" s="151">
        <v>14.19</v>
      </c>
      <c r="F37">
        <v>14</v>
      </c>
      <c r="G37" s="151">
        <v>72.489999999999995</v>
      </c>
      <c r="H37">
        <v>16708</v>
      </c>
      <c r="I37">
        <v>5227</v>
      </c>
      <c r="J37">
        <v>7274</v>
      </c>
      <c r="K37">
        <v>6185</v>
      </c>
      <c r="L37">
        <v>1773</v>
      </c>
      <c r="M37">
        <v>1520</v>
      </c>
      <c r="N37">
        <v>14007</v>
      </c>
      <c r="Q37" s="151">
        <v>73.790000000000006</v>
      </c>
      <c r="R37">
        <v>1773</v>
      </c>
      <c r="S37">
        <v>14007</v>
      </c>
    </row>
    <row r="38" spans="1:19" x14ac:dyDescent="0.2">
      <c r="A38" t="s">
        <v>175</v>
      </c>
      <c r="B38">
        <v>1.84</v>
      </c>
      <c r="C38">
        <v>5.3</v>
      </c>
      <c r="D38" s="151">
        <v>55.05</v>
      </c>
      <c r="E38" s="151">
        <v>9.65</v>
      </c>
      <c r="F38">
        <v>10</v>
      </c>
      <c r="G38" s="151">
        <v>74.55</v>
      </c>
      <c r="H38">
        <v>14602</v>
      </c>
      <c r="I38">
        <v>4604</v>
      </c>
      <c r="J38">
        <v>6027</v>
      </c>
      <c r="K38">
        <v>6624</v>
      </c>
      <c r="L38">
        <v>1708</v>
      </c>
      <c r="M38">
        <v>1520</v>
      </c>
      <c r="N38">
        <v>15075</v>
      </c>
      <c r="Q38" s="151">
        <v>55.05</v>
      </c>
      <c r="R38">
        <v>1708</v>
      </c>
      <c r="S38">
        <v>15075</v>
      </c>
    </row>
    <row r="39" spans="1:19" x14ac:dyDescent="0.2">
      <c r="A39" t="s">
        <v>176</v>
      </c>
      <c r="B39">
        <v>4.72</v>
      </c>
      <c r="C39">
        <v>26.07</v>
      </c>
      <c r="D39" s="151">
        <v>43.1</v>
      </c>
      <c r="E39" s="151">
        <v>-0.219999999999999</v>
      </c>
      <c r="F39" s="151">
        <v>13.3</v>
      </c>
      <c r="G39" s="151">
        <v>40.9</v>
      </c>
      <c r="H39">
        <v>23564</v>
      </c>
      <c r="I39">
        <v>4539</v>
      </c>
      <c r="J39">
        <v>11955</v>
      </c>
      <c r="K39">
        <v>5375</v>
      </c>
      <c r="L39">
        <v>2347</v>
      </c>
      <c r="M39">
        <v>1649</v>
      </c>
      <c r="N39">
        <v>13293</v>
      </c>
      <c r="Q39" s="151">
        <v>43.1</v>
      </c>
      <c r="R39">
        <v>2347</v>
      </c>
      <c r="S39">
        <v>13293</v>
      </c>
    </row>
    <row r="40" spans="1:19" x14ac:dyDescent="0.2">
      <c r="A40" t="s">
        <v>177</v>
      </c>
      <c r="B40">
        <v>4.8</v>
      </c>
      <c r="C40">
        <v>21.9</v>
      </c>
      <c r="D40" s="151">
        <v>18</v>
      </c>
      <c r="E40" s="151">
        <v>0.35</v>
      </c>
      <c r="F40" s="151">
        <v>3.37</v>
      </c>
      <c r="G40" s="151">
        <v>13.2</v>
      </c>
      <c r="H40">
        <v>28208</v>
      </c>
      <c r="I40">
        <v>2192</v>
      </c>
      <c r="J40">
        <v>3948</v>
      </c>
      <c r="K40">
        <v>3746</v>
      </c>
      <c r="L40">
        <v>2119</v>
      </c>
      <c r="M40">
        <v>2224</v>
      </c>
      <c r="N40">
        <v>13916</v>
      </c>
      <c r="Q40" s="151">
        <v>18</v>
      </c>
      <c r="R40">
        <v>2119</v>
      </c>
      <c r="S40">
        <v>13916</v>
      </c>
    </row>
    <row r="41" spans="1:19" x14ac:dyDescent="0.2">
      <c r="A41" t="s">
        <v>178</v>
      </c>
      <c r="B41">
        <v>11.9</v>
      </c>
      <c r="C41">
        <v>18.3</v>
      </c>
      <c r="D41" s="151">
        <v>18.59</v>
      </c>
      <c r="E41" s="151">
        <v>0.73</v>
      </c>
      <c r="F41" s="151">
        <v>6.19</v>
      </c>
      <c r="G41" s="151">
        <v>21.49</v>
      </c>
      <c r="H41">
        <v>25477</v>
      </c>
      <c r="I41">
        <v>1568</v>
      </c>
      <c r="J41">
        <v>4395</v>
      </c>
      <c r="K41">
        <v>4066</v>
      </c>
      <c r="L41">
        <v>2055</v>
      </c>
      <c r="M41">
        <v>2132</v>
      </c>
      <c r="N41">
        <v>14225</v>
      </c>
      <c r="Q41" s="151">
        <v>18.59</v>
      </c>
      <c r="R41">
        <v>2055</v>
      </c>
      <c r="S41">
        <v>14225</v>
      </c>
    </row>
    <row r="42" spans="1:19" x14ac:dyDescent="0.2">
      <c r="A42" t="s">
        <v>179</v>
      </c>
      <c r="B42">
        <v>9.8000000000000007</v>
      </c>
      <c r="C42">
        <v>31.8</v>
      </c>
      <c r="D42" s="151">
        <v>16.04</v>
      </c>
      <c r="E42" s="151">
        <v>0.25</v>
      </c>
      <c r="F42" s="151">
        <v>9.0399999999999991</v>
      </c>
      <c r="G42" s="151">
        <v>24.54</v>
      </c>
      <c r="H42">
        <v>24762</v>
      </c>
      <c r="I42">
        <v>3195</v>
      </c>
      <c r="J42">
        <v>11437</v>
      </c>
      <c r="K42">
        <v>5088</v>
      </c>
      <c r="L42">
        <v>2253</v>
      </c>
      <c r="M42">
        <v>1796</v>
      </c>
      <c r="N42">
        <v>13241</v>
      </c>
      <c r="Q42" s="151">
        <v>16.04</v>
      </c>
      <c r="R42">
        <v>2253</v>
      </c>
      <c r="S42">
        <v>13241</v>
      </c>
    </row>
    <row r="43" spans="1:19" x14ac:dyDescent="0.2">
      <c r="A43" t="s">
        <v>180</v>
      </c>
      <c r="B43">
        <v>10.6</v>
      </c>
      <c r="C43">
        <v>15.6</v>
      </c>
      <c r="D43" s="151">
        <v>19.95</v>
      </c>
      <c r="E43" s="151">
        <v>-0.13</v>
      </c>
      <c r="F43" s="151">
        <v>9.25</v>
      </c>
      <c r="G43" s="151">
        <v>25.15</v>
      </c>
      <c r="H43">
        <v>23397</v>
      </c>
      <c r="I43">
        <v>4220</v>
      </c>
      <c r="J43">
        <v>13736</v>
      </c>
      <c r="K43">
        <v>5949</v>
      </c>
      <c r="L43">
        <v>2658</v>
      </c>
      <c r="M43">
        <v>2122</v>
      </c>
      <c r="N43">
        <v>14923</v>
      </c>
      <c r="Q43" s="151">
        <v>19.95</v>
      </c>
      <c r="R43">
        <v>2658</v>
      </c>
      <c r="S43">
        <v>14923</v>
      </c>
    </row>
    <row r="44" spans="1:19" x14ac:dyDescent="0.2">
      <c r="A44" t="s">
        <v>181</v>
      </c>
      <c r="B44">
        <v>13.8</v>
      </c>
      <c r="C44">
        <v>34.32</v>
      </c>
      <c r="D44" s="151">
        <v>17.73</v>
      </c>
      <c r="E44" s="151">
        <v>2.42</v>
      </c>
      <c r="F44" s="151">
        <v>13.43</v>
      </c>
      <c r="G44" s="151">
        <v>24.13</v>
      </c>
      <c r="H44">
        <v>25930</v>
      </c>
      <c r="I44">
        <v>3681</v>
      </c>
      <c r="J44">
        <v>11032</v>
      </c>
      <c r="K44">
        <v>7432</v>
      </c>
      <c r="L44">
        <v>2475</v>
      </c>
      <c r="M44">
        <v>2074</v>
      </c>
      <c r="N44">
        <v>19359</v>
      </c>
      <c r="Q44" s="151">
        <v>17.73</v>
      </c>
      <c r="R44">
        <v>2475</v>
      </c>
      <c r="S44">
        <v>19359</v>
      </c>
    </row>
    <row r="45" spans="1:19" x14ac:dyDescent="0.2">
      <c r="A45" t="s">
        <v>182</v>
      </c>
      <c r="B45">
        <v>5.62</v>
      </c>
      <c r="C45">
        <v>13.74</v>
      </c>
      <c r="D45" s="151">
        <v>29.34</v>
      </c>
      <c r="E45" s="151">
        <v>-3.21</v>
      </c>
      <c r="F45" s="151">
        <v>19.64</v>
      </c>
      <c r="G45" s="151">
        <v>32.64</v>
      </c>
      <c r="H45">
        <v>27527</v>
      </c>
      <c r="I45">
        <v>5914</v>
      </c>
      <c r="J45">
        <v>12222</v>
      </c>
      <c r="K45">
        <v>7177</v>
      </c>
      <c r="L45">
        <v>2545</v>
      </c>
      <c r="M45">
        <v>2286</v>
      </c>
      <c r="N45">
        <v>16452</v>
      </c>
      <c r="Q45" s="151">
        <v>29.34</v>
      </c>
      <c r="R45">
        <v>2545</v>
      </c>
      <c r="S45">
        <v>16452</v>
      </c>
    </row>
    <row r="46" spans="1:19" x14ac:dyDescent="0.2">
      <c r="A46" t="s">
        <v>183</v>
      </c>
      <c r="B46">
        <v>11.52</v>
      </c>
      <c r="C46">
        <v>33.6</v>
      </c>
      <c r="D46" s="151">
        <v>38.6</v>
      </c>
      <c r="E46" s="151">
        <v>-0.4</v>
      </c>
      <c r="F46" s="151">
        <v>12.1</v>
      </c>
      <c r="G46" s="151">
        <v>29.3</v>
      </c>
      <c r="H46">
        <v>29986</v>
      </c>
      <c r="I46">
        <v>2146</v>
      </c>
      <c r="J46">
        <v>4617</v>
      </c>
      <c r="K46">
        <v>4372</v>
      </c>
      <c r="L46">
        <v>2398</v>
      </c>
      <c r="M46">
        <v>2550</v>
      </c>
      <c r="N46">
        <v>15622</v>
      </c>
      <c r="Q46" s="151">
        <v>38.6</v>
      </c>
      <c r="R46">
        <v>2398</v>
      </c>
      <c r="S46">
        <v>15622</v>
      </c>
    </row>
    <row r="47" spans="1:19" x14ac:dyDescent="0.2">
      <c r="A47" t="s">
        <v>184</v>
      </c>
      <c r="B47">
        <v>21.87</v>
      </c>
      <c r="C47">
        <v>21.99</v>
      </c>
      <c r="D47" s="151">
        <v>31.9</v>
      </c>
      <c r="E47" s="151">
        <v>0.31</v>
      </c>
      <c r="F47" s="151">
        <v>9.4</v>
      </c>
      <c r="G47" s="151">
        <v>32.1</v>
      </c>
      <c r="H47">
        <v>21637</v>
      </c>
      <c r="I47">
        <v>2019</v>
      </c>
      <c r="J47">
        <v>5360</v>
      </c>
      <c r="K47">
        <v>4344</v>
      </c>
      <c r="L47">
        <v>2410</v>
      </c>
      <c r="M47">
        <v>2445</v>
      </c>
      <c r="N47">
        <v>16062</v>
      </c>
      <c r="Q47" s="151">
        <v>31.9</v>
      </c>
      <c r="R47">
        <v>2410</v>
      </c>
      <c r="S47">
        <v>16062</v>
      </c>
    </row>
    <row r="48" spans="1:19" x14ac:dyDescent="0.2">
      <c r="A48" t="s">
        <v>185</v>
      </c>
      <c r="B48">
        <v>10.96</v>
      </c>
      <c r="C48">
        <v>4.8</v>
      </c>
      <c r="D48" s="151">
        <v>38.590000000000003</v>
      </c>
      <c r="E48" s="151">
        <v>0.12</v>
      </c>
      <c r="F48" s="151">
        <v>14.39</v>
      </c>
      <c r="G48" s="151">
        <v>40.39</v>
      </c>
      <c r="H48">
        <v>24884</v>
      </c>
      <c r="I48">
        <v>3945</v>
      </c>
      <c r="J48">
        <v>10599</v>
      </c>
      <c r="K48">
        <v>5151</v>
      </c>
      <c r="L48">
        <v>2369</v>
      </c>
      <c r="M48">
        <v>2247</v>
      </c>
      <c r="N48">
        <v>15427</v>
      </c>
      <c r="Q48" s="151">
        <v>38.590000000000003</v>
      </c>
      <c r="R48">
        <v>2369</v>
      </c>
      <c r="S48">
        <v>15427</v>
      </c>
    </row>
    <row r="49" spans="1:19" x14ac:dyDescent="0.2">
      <c r="A49" t="s">
        <v>186</v>
      </c>
      <c r="B49">
        <v>11.38</v>
      </c>
      <c r="C49">
        <v>8.1300000000000008</v>
      </c>
      <c r="D49" s="151">
        <v>51.63</v>
      </c>
      <c r="E49" s="151">
        <v>0.69</v>
      </c>
      <c r="F49" s="151">
        <v>24.43</v>
      </c>
      <c r="G49" s="151">
        <v>53.63</v>
      </c>
      <c r="H49">
        <v>27195</v>
      </c>
      <c r="I49">
        <v>5471</v>
      </c>
      <c r="J49">
        <v>12018</v>
      </c>
      <c r="K49">
        <v>6464</v>
      </c>
      <c r="L49">
        <v>2594</v>
      </c>
      <c r="M49">
        <v>2455</v>
      </c>
      <c r="N49">
        <v>17276</v>
      </c>
      <c r="Q49" s="151">
        <v>51.63</v>
      </c>
      <c r="R49">
        <v>2594</v>
      </c>
      <c r="S49">
        <v>17276</v>
      </c>
    </row>
    <row r="50" spans="1:19" x14ac:dyDescent="0.2">
      <c r="A50" t="s">
        <v>187</v>
      </c>
      <c r="B50">
        <v>10.199999999999999</v>
      </c>
      <c r="C50">
        <v>7.17</v>
      </c>
      <c r="D50" s="151">
        <v>32.979999999999997</v>
      </c>
      <c r="E50" s="151">
        <v>0.5</v>
      </c>
      <c r="F50" s="151">
        <v>16.68</v>
      </c>
      <c r="G50" s="151">
        <v>37.78</v>
      </c>
      <c r="H50">
        <v>24835</v>
      </c>
      <c r="I50">
        <v>4576</v>
      </c>
      <c r="J50">
        <v>10364</v>
      </c>
      <c r="K50">
        <v>7915</v>
      </c>
      <c r="L50">
        <v>2474</v>
      </c>
      <c r="M50">
        <v>2412</v>
      </c>
      <c r="N50">
        <v>18107</v>
      </c>
      <c r="Q50" s="151">
        <v>32.979999999999997</v>
      </c>
      <c r="R50">
        <v>2474</v>
      </c>
      <c r="S50">
        <v>18107</v>
      </c>
    </row>
    <row r="51" spans="1:19" x14ac:dyDescent="0.2">
      <c r="A51" t="s">
        <v>139</v>
      </c>
      <c r="B51">
        <v>8.7200000000000006</v>
      </c>
      <c r="C51">
        <v>15</v>
      </c>
      <c r="D51" s="151">
        <v>31.49</v>
      </c>
      <c r="E51" s="151">
        <v>4.82</v>
      </c>
      <c r="F51" s="151">
        <v>15.49</v>
      </c>
      <c r="G51" t="s">
        <v>193</v>
      </c>
      <c r="H51">
        <v>11183</v>
      </c>
      <c r="I51">
        <v>401</v>
      </c>
      <c r="J51">
        <v>5254</v>
      </c>
      <c r="K51">
        <v>2024</v>
      </c>
      <c r="L51">
        <v>3005</v>
      </c>
      <c r="M51">
        <v>1253</v>
      </c>
      <c r="N51">
        <v>3767</v>
      </c>
      <c r="Q51" s="151">
        <v>31.49</v>
      </c>
      <c r="R51">
        <v>3005</v>
      </c>
      <c r="S51">
        <v>3767</v>
      </c>
    </row>
    <row r="52" spans="1:19" x14ac:dyDescent="0.2">
      <c r="A52" t="s">
        <v>140</v>
      </c>
      <c r="B52">
        <v>14.04</v>
      </c>
      <c r="C52">
        <v>18</v>
      </c>
      <c r="D52" s="151">
        <v>27.69</v>
      </c>
      <c r="E52" s="151">
        <v>7.01</v>
      </c>
      <c r="F52" s="151">
        <v>41.79</v>
      </c>
      <c r="G52" t="s">
        <v>193</v>
      </c>
      <c r="H52">
        <v>11725</v>
      </c>
      <c r="I52">
        <v>355</v>
      </c>
      <c r="J52">
        <v>4617</v>
      </c>
      <c r="K52">
        <v>2408</v>
      </c>
      <c r="L52">
        <v>2734</v>
      </c>
      <c r="M52">
        <v>974</v>
      </c>
      <c r="N52">
        <v>3662</v>
      </c>
      <c r="Q52" s="151">
        <v>27.69</v>
      </c>
      <c r="R52">
        <v>2734</v>
      </c>
      <c r="S52">
        <v>3662</v>
      </c>
    </row>
    <row r="53" spans="1:19" x14ac:dyDescent="0.2">
      <c r="A53" t="s">
        <v>141</v>
      </c>
      <c r="B53">
        <v>10.8</v>
      </c>
      <c r="C53">
        <v>12</v>
      </c>
      <c r="D53" s="151">
        <v>32.65</v>
      </c>
      <c r="E53" s="151">
        <v>6.14</v>
      </c>
      <c r="F53" s="151">
        <v>45.05</v>
      </c>
      <c r="G53" t="s">
        <v>193</v>
      </c>
      <c r="H53">
        <v>23895</v>
      </c>
      <c r="I53">
        <v>412</v>
      </c>
      <c r="J53">
        <v>3661</v>
      </c>
      <c r="K53">
        <v>3108</v>
      </c>
      <c r="L53">
        <v>3144</v>
      </c>
      <c r="M53">
        <v>1022</v>
      </c>
      <c r="N53">
        <v>3050</v>
      </c>
      <c r="Q53" s="151">
        <v>32.65</v>
      </c>
      <c r="R53">
        <v>3144</v>
      </c>
      <c r="S53">
        <v>3050</v>
      </c>
    </row>
    <row r="54" spans="1:19" x14ac:dyDescent="0.2">
      <c r="A54" t="s">
        <v>142</v>
      </c>
      <c r="B54">
        <v>8</v>
      </c>
      <c r="C54">
        <v>13.8</v>
      </c>
      <c r="D54" s="151">
        <v>61.79</v>
      </c>
      <c r="E54" s="151">
        <v>14.49</v>
      </c>
      <c r="F54" s="151">
        <v>56.39</v>
      </c>
      <c r="G54" t="s">
        <v>193</v>
      </c>
      <c r="H54">
        <v>17148</v>
      </c>
      <c r="I54">
        <v>289</v>
      </c>
      <c r="J54">
        <v>4261</v>
      </c>
      <c r="K54">
        <v>2381</v>
      </c>
      <c r="L54">
        <v>3015</v>
      </c>
      <c r="M54">
        <v>1439</v>
      </c>
      <c r="N54">
        <v>3813</v>
      </c>
      <c r="Q54" s="151">
        <v>61.79</v>
      </c>
      <c r="R54">
        <v>3015</v>
      </c>
      <c r="S54">
        <v>3813</v>
      </c>
    </row>
    <row r="55" spans="1:19" x14ac:dyDescent="0.2">
      <c r="A55" t="s">
        <v>143</v>
      </c>
      <c r="B55">
        <v>10.4</v>
      </c>
      <c r="C55">
        <v>12</v>
      </c>
      <c r="D55" s="151">
        <v>50.35</v>
      </c>
      <c r="E55" s="151">
        <v>16.850000000000001</v>
      </c>
      <c r="F55" s="151">
        <v>34.94</v>
      </c>
      <c r="G55" t="s">
        <v>193</v>
      </c>
      <c r="H55">
        <v>24290</v>
      </c>
      <c r="I55">
        <v>327</v>
      </c>
      <c r="J55">
        <v>3609</v>
      </c>
      <c r="K55">
        <v>2256</v>
      </c>
      <c r="L55">
        <v>3044</v>
      </c>
      <c r="M55">
        <v>1736</v>
      </c>
      <c r="N55">
        <v>3638</v>
      </c>
      <c r="Q55" s="151">
        <v>50.35</v>
      </c>
      <c r="R55">
        <v>3044</v>
      </c>
      <c r="S55">
        <v>3638</v>
      </c>
    </row>
    <row r="56" spans="1:19" x14ac:dyDescent="0.2">
      <c r="A56" t="s">
        <v>144</v>
      </c>
      <c r="B56">
        <v>13.6</v>
      </c>
      <c r="C56">
        <v>19.2</v>
      </c>
      <c r="D56" s="151">
        <v>58.64</v>
      </c>
      <c r="E56" s="151">
        <v>10.74</v>
      </c>
      <c r="F56" s="151">
        <v>33.75</v>
      </c>
      <c r="G56" t="s">
        <v>193</v>
      </c>
      <c r="H56">
        <v>20533</v>
      </c>
      <c r="I56">
        <v>284</v>
      </c>
      <c r="J56">
        <v>3543</v>
      </c>
      <c r="K56">
        <v>1885</v>
      </c>
      <c r="L56">
        <v>2910</v>
      </c>
      <c r="M56">
        <v>1824</v>
      </c>
      <c r="N56">
        <v>3776</v>
      </c>
      <c r="Q56" s="151">
        <v>58.64</v>
      </c>
      <c r="R56">
        <v>2910</v>
      </c>
      <c r="S56">
        <v>3776</v>
      </c>
    </row>
    <row r="57" spans="1:19" x14ac:dyDescent="0.2">
      <c r="A57" t="s">
        <v>155</v>
      </c>
      <c r="B57">
        <v>10.52</v>
      </c>
      <c r="C57">
        <v>12</v>
      </c>
      <c r="D57" s="151">
        <v>37.700000000000003</v>
      </c>
      <c r="E57" s="151">
        <v>5.69</v>
      </c>
      <c r="F57" s="151">
        <v>19.5</v>
      </c>
      <c r="G57" t="s">
        <v>193</v>
      </c>
      <c r="H57">
        <v>22849</v>
      </c>
      <c r="I57">
        <v>634</v>
      </c>
      <c r="J57">
        <v>7348</v>
      </c>
      <c r="K57">
        <v>4378</v>
      </c>
      <c r="L57">
        <v>2120</v>
      </c>
      <c r="M57">
        <v>824</v>
      </c>
      <c r="N57">
        <v>2888</v>
      </c>
      <c r="Q57" s="151">
        <v>37.700000000000003</v>
      </c>
      <c r="R57">
        <v>2120</v>
      </c>
      <c r="S57">
        <v>2888</v>
      </c>
    </row>
    <row r="58" spans="1:19" x14ac:dyDescent="0.2">
      <c r="A58" t="s">
        <v>145</v>
      </c>
      <c r="B58">
        <v>8</v>
      </c>
      <c r="C58">
        <v>14.4</v>
      </c>
      <c r="D58" s="151">
        <v>38.96</v>
      </c>
      <c r="E58" s="151">
        <v>10.16</v>
      </c>
      <c r="F58" s="151">
        <v>38.46</v>
      </c>
      <c r="G58" t="s">
        <v>193</v>
      </c>
      <c r="H58">
        <v>23184</v>
      </c>
      <c r="I58">
        <v>694</v>
      </c>
      <c r="J58">
        <v>7554</v>
      </c>
      <c r="K58">
        <v>4162</v>
      </c>
      <c r="L58">
        <v>1967</v>
      </c>
      <c r="M58">
        <v>1483</v>
      </c>
      <c r="N58">
        <v>2962</v>
      </c>
      <c r="Q58" s="151">
        <v>38.96</v>
      </c>
      <c r="R58">
        <v>1967</v>
      </c>
      <c r="S58">
        <v>2962</v>
      </c>
    </row>
    <row r="59" spans="1:19" x14ac:dyDescent="0.2">
      <c r="A59" t="s">
        <v>146</v>
      </c>
      <c r="B59">
        <v>8.6</v>
      </c>
      <c r="C59">
        <v>11.7</v>
      </c>
      <c r="D59" s="151">
        <v>40.71</v>
      </c>
      <c r="E59" s="151">
        <v>6.46</v>
      </c>
      <c r="F59" s="151">
        <v>49.81</v>
      </c>
      <c r="G59" t="s">
        <v>193</v>
      </c>
      <c r="H59">
        <v>30365</v>
      </c>
      <c r="I59">
        <v>398</v>
      </c>
      <c r="J59">
        <v>4184</v>
      </c>
      <c r="K59">
        <v>3673</v>
      </c>
      <c r="L59">
        <v>2599</v>
      </c>
      <c r="M59">
        <v>918</v>
      </c>
      <c r="N59">
        <v>2896</v>
      </c>
      <c r="Q59" s="151">
        <v>40.71</v>
      </c>
      <c r="R59">
        <v>2599</v>
      </c>
      <c r="S59">
        <v>2896</v>
      </c>
    </row>
    <row r="60" spans="1:19" x14ac:dyDescent="0.2">
      <c r="A60" t="s">
        <v>147</v>
      </c>
      <c r="B60">
        <v>12</v>
      </c>
      <c r="C60">
        <v>15.6</v>
      </c>
      <c r="D60" s="151">
        <v>76.47</v>
      </c>
      <c r="E60" s="151">
        <v>17.57</v>
      </c>
      <c r="F60" s="151">
        <v>60.57</v>
      </c>
      <c r="G60" t="s">
        <v>193</v>
      </c>
      <c r="H60">
        <v>25588</v>
      </c>
      <c r="I60">
        <v>299</v>
      </c>
      <c r="J60">
        <v>4597</v>
      </c>
      <c r="K60">
        <v>2986</v>
      </c>
      <c r="L60">
        <v>2491</v>
      </c>
      <c r="M60">
        <v>947</v>
      </c>
      <c r="N60">
        <v>3158</v>
      </c>
      <c r="Q60" s="151">
        <v>76.47</v>
      </c>
      <c r="R60">
        <v>2491</v>
      </c>
      <c r="S60">
        <v>3158</v>
      </c>
    </row>
    <row r="61" spans="1:19" x14ac:dyDescent="0.2">
      <c r="A61" t="s">
        <v>148</v>
      </c>
      <c r="B61">
        <v>8.4</v>
      </c>
      <c r="C61">
        <v>11.4</v>
      </c>
      <c r="D61" s="151">
        <v>66.3</v>
      </c>
      <c r="E61" s="151">
        <v>26.8</v>
      </c>
      <c r="F61" s="151">
        <v>39.700000000000003</v>
      </c>
      <c r="G61" t="s">
        <v>193</v>
      </c>
      <c r="H61">
        <v>27277</v>
      </c>
      <c r="I61">
        <v>304</v>
      </c>
      <c r="J61">
        <v>4662</v>
      </c>
      <c r="K61">
        <v>2803</v>
      </c>
      <c r="L61">
        <v>2791</v>
      </c>
      <c r="M61">
        <v>907</v>
      </c>
      <c r="N61">
        <v>3479</v>
      </c>
      <c r="Q61" s="151">
        <v>66.3</v>
      </c>
      <c r="R61">
        <v>2791</v>
      </c>
      <c r="S61">
        <v>3479</v>
      </c>
    </row>
    <row r="62" spans="1:19" x14ac:dyDescent="0.2">
      <c r="A62" t="s">
        <v>149</v>
      </c>
      <c r="B62">
        <v>10.8</v>
      </c>
      <c r="C62">
        <v>18</v>
      </c>
      <c r="D62" s="151">
        <v>64.69</v>
      </c>
      <c r="E62" s="151">
        <v>13.49</v>
      </c>
      <c r="F62" s="151">
        <v>28.19</v>
      </c>
      <c r="G62" t="s">
        <v>193</v>
      </c>
      <c r="H62">
        <v>25564</v>
      </c>
      <c r="I62">
        <v>281</v>
      </c>
      <c r="J62">
        <v>4307</v>
      </c>
      <c r="K62">
        <v>3222</v>
      </c>
      <c r="L62">
        <v>2560</v>
      </c>
      <c r="M62">
        <v>1064</v>
      </c>
      <c r="N62">
        <v>3759</v>
      </c>
      <c r="Q62" s="151">
        <v>64.69</v>
      </c>
      <c r="R62">
        <v>2560</v>
      </c>
      <c r="S62">
        <v>3759</v>
      </c>
    </row>
    <row r="63" spans="1:19" x14ac:dyDescent="0.2">
      <c r="A63" t="s">
        <v>156</v>
      </c>
      <c r="B63">
        <v>0.8</v>
      </c>
      <c r="C63">
        <v>0.4</v>
      </c>
      <c r="D63" s="151">
        <v>37.75</v>
      </c>
      <c r="E63" s="151">
        <v>6.85</v>
      </c>
      <c r="F63" s="151">
        <v>22.75</v>
      </c>
      <c r="G63" t="s">
        <v>193</v>
      </c>
      <c r="H63">
        <v>2028</v>
      </c>
      <c r="I63">
        <v>1659</v>
      </c>
      <c r="J63">
        <v>4553</v>
      </c>
      <c r="K63">
        <v>2365</v>
      </c>
      <c r="L63">
        <v>2859</v>
      </c>
      <c r="M63">
        <v>2104</v>
      </c>
      <c r="N63">
        <v>2764</v>
      </c>
      <c r="Q63" s="151">
        <v>37.75</v>
      </c>
      <c r="R63">
        <v>2859</v>
      </c>
      <c r="S63">
        <v>2764</v>
      </c>
    </row>
    <row r="64" spans="1:19" x14ac:dyDescent="0.2">
      <c r="A64" t="s">
        <v>150</v>
      </c>
      <c r="B64">
        <v>8.36</v>
      </c>
      <c r="C64">
        <v>16.8</v>
      </c>
      <c r="D64" s="151">
        <v>35.130000000000003</v>
      </c>
      <c r="E64" s="151">
        <v>7.73</v>
      </c>
      <c r="F64" s="151">
        <v>44.23</v>
      </c>
      <c r="G64" t="s">
        <v>193</v>
      </c>
      <c r="H64">
        <v>15518</v>
      </c>
      <c r="I64">
        <v>392</v>
      </c>
      <c r="J64">
        <v>5574</v>
      </c>
      <c r="K64">
        <v>2523</v>
      </c>
      <c r="L64">
        <v>3069</v>
      </c>
      <c r="M64">
        <v>1362</v>
      </c>
      <c r="N64">
        <v>3750</v>
      </c>
      <c r="Q64" s="151">
        <v>35.130000000000003</v>
      </c>
      <c r="R64">
        <v>3069</v>
      </c>
      <c r="S64">
        <v>3750</v>
      </c>
    </row>
    <row r="65" spans="1:19" x14ac:dyDescent="0.2">
      <c r="A65" t="s">
        <v>151</v>
      </c>
      <c r="B65">
        <v>8.8000000000000007</v>
      </c>
      <c r="C65">
        <v>10.8</v>
      </c>
      <c r="D65" s="151">
        <v>37.28</v>
      </c>
      <c r="E65" s="151">
        <v>8.2799999999999994</v>
      </c>
      <c r="F65" s="151">
        <v>47.98</v>
      </c>
      <c r="G65" t="s">
        <v>193</v>
      </c>
      <c r="H65">
        <v>24781</v>
      </c>
      <c r="I65">
        <v>353</v>
      </c>
      <c r="J65">
        <v>3440</v>
      </c>
      <c r="K65">
        <v>2755</v>
      </c>
      <c r="L65">
        <v>3089</v>
      </c>
      <c r="M65">
        <v>1706</v>
      </c>
      <c r="N65">
        <v>3073</v>
      </c>
      <c r="Q65" s="151">
        <v>37.28</v>
      </c>
      <c r="R65">
        <v>3089</v>
      </c>
      <c r="S65">
        <v>3073</v>
      </c>
    </row>
    <row r="66" spans="1:19" x14ac:dyDescent="0.2">
      <c r="A66" t="s">
        <v>152</v>
      </c>
      <c r="B66">
        <v>13.4</v>
      </c>
      <c r="C66">
        <v>16.8</v>
      </c>
      <c r="D66" s="151">
        <v>59.02</v>
      </c>
      <c r="E66" s="151">
        <v>13.72</v>
      </c>
      <c r="F66" s="151">
        <v>59.12</v>
      </c>
      <c r="G66" t="s">
        <v>193</v>
      </c>
      <c r="H66">
        <v>19843</v>
      </c>
      <c r="I66">
        <v>279</v>
      </c>
      <c r="J66">
        <v>3608</v>
      </c>
      <c r="K66">
        <v>2335</v>
      </c>
      <c r="L66">
        <v>2921</v>
      </c>
      <c r="M66">
        <v>1087</v>
      </c>
      <c r="N66">
        <v>3498</v>
      </c>
      <c r="Q66" s="151">
        <v>59.02</v>
      </c>
      <c r="R66">
        <v>2921</v>
      </c>
      <c r="S66">
        <v>3498</v>
      </c>
    </row>
    <row r="67" spans="1:19" x14ac:dyDescent="0.2">
      <c r="A67" t="s">
        <v>153</v>
      </c>
      <c r="B67">
        <v>10.08</v>
      </c>
      <c r="C67">
        <v>12</v>
      </c>
      <c r="D67" s="151">
        <v>53.58</v>
      </c>
      <c r="E67" s="151">
        <v>19.98</v>
      </c>
      <c r="F67" s="151">
        <v>37.58</v>
      </c>
      <c r="G67" t="s">
        <v>193</v>
      </c>
      <c r="H67">
        <v>22067</v>
      </c>
      <c r="I67">
        <v>240</v>
      </c>
      <c r="J67">
        <v>3313</v>
      </c>
      <c r="K67">
        <v>1916</v>
      </c>
      <c r="L67">
        <v>2797</v>
      </c>
      <c r="M67">
        <v>1239</v>
      </c>
      <c r="N67">
        <v>3303</v>
      </c>
      <c r="Q67" s="151">
        <v>53.58</v>
      </c>
      <c r="R67">
        <v>2797</v>
      </c>
      <c r="S67">
        <v>3303</v>
      </c>
    </row>
    <row r="68" spans="1:19" x14ac:dyDescent="0.2">
      <c r="A68" t="s">
        <v>154</v>
      </c>
      <c r="B68">
        <v>15.6</v>
      </c>
      <c r="C68">
        <v>17.100000000000001</v>
      </c>
      <c r="D68" s="151">
        <v>66.05</v>
      </c>
      <c r="E68" s="151">
        <v>16.55</v>
      </c>
      <c r="F68" s="151">
        <v>32.15</v>
      </c>
      <c r="G68" t="s">
        <v>193</v>
      </c>
      <c r="H68">
        <v>18574</v>
      </c>
      <c r="I68">
        <v>228</v>
      </c>
      <c r="J68">
        <v>3443</v>
      </c>
      <c r="K68">
        <v>2022</v>
      </c>
      <c r="L68">
        <v>2860</v>
      </c>
      <c r="M68">
        <v>1509</v>
      </c>
      <c r="N68">
        <v>3642</v>
      </c>
      <c r="Q68" s="151">
        <v>66.05</v>
      </c>
      <c r="R68">
        <v>2860</v>
      </c>
      <c r="S68">
        <v>3642</v>
      </c>
    </row>
    <row r="76" spans="1:19" x14ac:dyDescent="0.2">
      <c r="D76" s="151">
        <v>31.49</v>
      </c>
      <c r="E76">
        <v>3005</v>
      </c>
      <c r="F76">
        <v>3767</v>
      </c>
    </row>
    <row r="77" spans="1:19" x14ac:dyDescent="0.2">
      <c r="D77" s="151">
        <v>27.69</v>
      </c>
      <c r="E77">
        <v>2734</v>
      </c>
      <c r="F77">
        <v>3662</v>
      </c>
    </row>
    <row r="78" spans="1:19" x14ac:dyDescent="0.2">
      <c r="D78" s="151">
        <v>32.65</v>
      </c>
      <c r="E78">
        <v>3144</v>
      </c>
      <c r="F78">
        <v>3050</v>
      </c>
    </row>
    <row r="79" spans="1:19" x14ac:dyDescent="0.2">
      <c r="D79" s="151">
        <v>61.79</v>
      </c>
      <c r="E79">
        <v>3015</v>
      </c>
      <c r="F79">
        <v>3813</v>
      </c>
    </row>
    <row r="80" spans="1:19" x14ac:dyDescent="0.2">
      <c r="D80" s="151">
        <v>50.35</v>
      </c>
      <c r="E80">
        <v>3044</v>
      </c>
      <c r="F80">
        <v>3638</v>
      </c>
    </row>
    <row r="81" spans="4:6" x14ac:dyDescent="0.2">
      <c r="D81" s="151">
        <v>58.64</v>
      </c>
      <c r="E81">
        <v>2910</v>
      </c>
      <c r="F81">
        <v>3776</v>
      </c>
    </row>
    <row r="82" spans="4:6" x14ac:dyDescent="0.2">
      <c r="D82" s="151">
        <v>37.700000000000003</v>
      </c>
      <c r="E82">
        <v>2120</v>
      </c>
      <c r="F82">
        <v>2888</v>
      </c>
    </row>
    <row r="83" spans="4:6" x14ac:dyDescent="0.2">
      <c r="D83" s="151">
        <v>38.96</v>
      </c>
      <c r="E83">
        <v>1967</v>
      </c>
      <c r="F83">
        <v>2962</v>
      </c>
    </row>
    <row r="84" spans="4:6" x14ac:dyDescent="0.2">
      <c r="D84" s="151">
        <v>40.71</v>
      </c>
      <c r="E84">
        <v>2599</v>
      </c>
      <c r="F84">
        <v>2896</v>
      </c>
    </row>
    <row r="85" spans="4:6" x14ac:dyDescent="0.2">
      <c r="D85" s="151">
        <v>76.47</v>
      </c>
      <c r="E85">
        <v>2491</v>
      </c>
      <c r="F85">
        <v>3158</v>
      </c>
    </row>
    <row r="86" spans="4:6" x14ac:dyDescent="0.2">
      <c r="D86" s="151">
        <v>66.3</v>
      </c>
      <c r="E86">
        <v>2791</v>
      </c>
      <c r="F86">
        <v>3479</v>
      </c>
    </row>
    <row r="87" spans="4:6" x14ac:dyDescent="0.2">
      <c r="D87" s="151">
        <v>64.69</v>
      </c>
      <c r="E87">
        <v>2560</v>
      </c>
      <c r="F87">
        <v>3759</v>
      </c>
    </row>
    <row r="88" spans="4:6" x14ac:dyDescent="0.2">
      <c r="D88" s="151">
        <v>37.75</v>
      </c>
      <c r="E88">
        <v>2859</v>
      </c>
      <c r="F88">
        <v>2764</v>
      </c>
    </row>
    <row r="89" spans="4:6" x14ac:dyDescent="0.2">
      <c r="D89" s="151">
        <v>35.130000000000003</v>
      </c>
      <c r="E89">
        <v>3069</v>
      </c>
      <c r="F89">
        <v>3750</v>
      </c>
    </row>
    <row r="90" spans="4:6" x14ac:dyDescent="0.2">
      <c r="D90" s="151">
        <v>37.28</v>
      </c>
      <c r="E90">
        <v>3089</v>
      </c>
      <c r="F90">
        <v>3073</v>
      </c>
    </row>
    <row r="91" spans="4:6" x14ac:dyDescent="0.2">
      <c r="D91" s="151">
        <v>59.02</v>
      </c>
      <c r="E91">
        <v>2921</v>
      </c>
      <c r="F91">
        <v>3498</v>
      </c>
    </row>
    <row r="92" spans="4:6" x14ac:dyDescent="0.2">
      <c r="D92" s="151">
        <v>53.58</v>
      </c>
      <c r="E92">
        <v>2797</v>
      </c>
      <c r="F92">
        <v>3303</v>
      </c>
    </row>
    <row r="93" spans="4:6" x14ac:dyDescent="0.2">
      <c r="D93" s="151">
        <v>66.05</v>
      </c>
      <c r="E93">
        <v>2860</v>
      </c>
      <c r="F93">
        <v>3642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37BD-C2B0-8F4D-95C0-F4B063A6ADD8}">
  <dimension ref="A2:N68"/>
  <sheetViews>
    <sheetView workbookViewId="0">
      <selection activeCell="A2" sqref="A2:N68"/>
    </sheetView>
  </sheetViews>
  <sheetFormatPr baseColWidth="10" defaultRowHeight="15" x14ac:dyDescent="0.2"/>
  <cols>
    <col min="1" max="1" width="17.33203125" customWidth="1"/>
    <col min="2" max="2" width="15.33203125" customWidth="1"/>
    <col min="3" max="3" width="15.5" customWidth="1"/>
    <col min="4" max="4" width="13.6640625" customWidth="1"/>
  </cols>
  <sheetData>
    <row r="2" spans="1:14" x14ac:dyDescent="0.2">
      <c r="B2" t="s">
        <v>194</v>
      </c>
      <c r="C2" t="s">
        <v>188</v>
      </c>
      <c r="D2" t="s">
        <v>189</v>
      </c>
      <c r="E2" t="s">
        <v>190</v>
      </c>
      <c r="F2" t="s">
        <v>191</v>
      </c>
      <c r="G2" s="151" t="s">
        <v>192</v>
      </c>
      <c r="H2" t="s">
        <v>56</v>
      </c>
      <c r="I2" t="s">
        <v>57</v>
      </c>
      <c r="J2" t="s">
        <v>55</v>
      </c>
      <c r="K2" t="s">
        <v>58</v>
      </c>
      <c r="L2" t="s">
        <v>54</v>
      </c>
      <c r="M2" t="s">
        <v>59</v>
      </c>
      <c r="N2" t="s">
        <v>53</v>
      </c>
    </row>
    <row r="3" spans="1:14" x14ac:dyDescent="0.2">
      <c r="A3" t="s">
        <v>159</v>
      </c>
      <c r="B3">
        <v>7.9</v>
      </c>
      <c r="C3">
        <v>23.4</v>
      </c>
      <c r="D3" s="151">
        <v>10.1</v>
      </c>
      <c r="E3" s="151">
        <v>-3.9</v>
      </c>
      <c r="F3" s="151">
        <v>26.2</v>
      </c>
      <c r="G3" s="151">
        <v>47.2</v>
      </c>
      <c r="H3">
        <v>10081</v>
      </c>
      <c r="I3">
        <v>6014</v>
      </c>
      <c r="J3">
        <v>12043</v>
      </c>
      <c r="K3">
        <v>5202</v>
      </c>
      <c r="L3">
        <v>2412</v>
      </c>
      <c r="M3">
        <v>2760</v>
      </c>
      <c r="N3">
        <v>14772</v>
      </c>
    </row>
    <row r="4" spans="1:14" x14ac:dyDescent="0.2">
      <c r="A4" t="s">
        <v>72</v>
      </c>
      <c r="B4">
        <v>2.23</v>
      </c>
      <c r="C4">
        <v>2.2799999999999998</v>
      </c>
      <c r="D4" s="151">
        <v>40</v>
      </c>
      <c r="E4" s="151">
        <v>3.92</v>
      </c>
      <c r="F4" s="151">
        <v>34.92</v>
      </c>
      <c r="G4" s="151">
        <v>49.32</v>
      </c>
      <c r="H4">
        <v>9623</v>
      </c>
      <c r="I4">
        <v>3176</v>
      </c>
      <c r="J4">
        <v>6556</v>
      </c>
      <c r="K4">
        <v>4742</v>
      </c>
      <c r="L4">
        <v>1859</v>
      </c>
      <c r="M4">
        <v>2689</v>
      </c>
      <c r="N4">
        <v>14611</v>
      </c>
    </row>
    <row r="5" spans="1:14" x14ac:dyDescent="0.2">
      <c r="A5" t="s">
        <v>73</v>
      </c>
      <c r="B5">
        <v>2.4</v>
      </c>
      <c r="C5">
        <v>4.0599999999999996</v>
      </c>
      <c r="D5" s="151">
        <v>44.32</v>
      </c>
      <c r="E5" s="151">
        <v>2.6</v>
      </c>
      <c r="F5" s="151">
        <v>32.9</v>
      </c>
      <c r="G5" s="151">
        <v>56.6</v>
      </c>
      <c r="H5">
        <v>10411</v>
      </c>
      <c r="I5">
        <v>2359</v>
      </c>
      <c r="J5">
        <v>5879</v>
      </c>
      <c r="K5">
        <v>3640</v>
      </c>
      <c r="L5">
        <v>2352</v>
      </c>
      <c r="M5">
        <v>2949</v>
      </c>
      <c r="N5">
        <v>16932</v>
      </c>
    </row>
    <row r="6" spans="1:14" x14ac:dyDescent="0.2">
      <c r="A6" t="s">
        <v>74</v>
      </c>
      <c r="B6">
        <v>5.62</v>
      </c>
      <c r="C6">
        <v>13.4</v>
      </c>
      <c r="D6" s="151">
        <v>60.1</v>
      </c>
      <c r="E6" s="151">
        <v>-2.8</v>
      </c>
      <c r="F6" s="151">
        <v>31.5</v>
      </c>
      <c r="G6" s="151">
        <v>61.1</v>
      </c>
      <c r="H6">
        <v>11583</v>
      </c>
      <c r="I6">
        <v>4536</v>
      </c>
      <c r="J6">
        <v>11934</v>
      </c>
      <c r="K6">
        <v>4644</v>
      </c>
      <c r="L6">
        <v>2084</v>
      </c>
      <c r="M6">
        <v>2197</v>
      </c>
      <c r="N6">
        <v>14624</v>
      </c>
    </row>
    <row r="7" spans="1:14" x14ac:dyDescent="0.2">
      <c r="A7" t="s">
        <v>75</v>
      </c>
      <c r="B7">
        <v>7.08</v>
      </c>
      <c r="C7">
        <v>19.239999999999998</v>
      </c>
      <c r="D7" s="151">
        <v>53.3</v>
      </c>
      <c r="E7" s="151">
        <v>-2.2999999999999998</v>
      </c>
      <c r="F7" s="151">
        <v>23.3</v>
      </c>
      <c r="G7" s="151">
        <v>52.6</v>
      </c>
      <c r="H7">
        <v>12697</v>
      </c>
      <c r="I7">
        <v>5384</v>
      </c>
      <c r="J7">
        <v>11537</v>
      </c>
      <c r="K7">
        <v>4717</v>
      </c>
      <c r="L7">
        <v>2189</v>
      </c>
      <c r="M7">
        <v>2236</v>
      </c>
      <c r="N7">
        <v>15324</v>
      </c>
    </row>
    <row r="8" spans="1:14" x14ac:dyDescent="0.2">
      <c r="A8" t="s">
        <v>76</v>
      </c>
      <c r="B8">
        <v>1.37</v>
      </c>
      <c r="C8">
        <v>18.260000000000002</v>
      </c>
      <c r="D8" s="151">
        <v>60</v>
      </c>
      <c r="E8" s="151">
        <v>4</v>
      </c>
      <c r="F8" s="151">
        <v>39.1</v>
      </c>
      <c r="G8" s="151">
        <v>60.6</v>
      </c>
      <c r="H8">
        <v>13793</v>
      </c>
      <c r="I8">
        <v>4610</v>
      </c>
      <c r="J8">
        <v>8223</v>
      </c>
      <c r="K8">
        <v>5219</v>
      </c>
      <c r="L8">
        <v>1779</v>
      </c>
      <c r="M8">
        <v>1783</v>
      </c>
      <c r="N8">
        <v>14634</v>
      </c>
    </row>
    <row r="9" spans="1:14" x14ac:dyDescent="0.2">
      <c r="A9" t="s">
        <v>157</v>
      </c>
      <c r="B9">
        <v>1.45</v>
      </c>
      <c r="C9">
        <v>23.4</v>
      </c>
      <c r="D9" s="151">
        <v>27.3</v>
      </c>
      <c r="E9" s="151">
        <v>0</v>
      </c>
      <c r="F9" s="151">
        <v>26.4</v>
      </c>
      <c r="G9" s="151">
        <v>45.2</v>
      </c>
      <c r="H9">
        <v>15549</v>
      </c>
      <c r="I9">
        <v>6340</v>
      </c>
      <c r="J9">
        <v>10074</v>
      </c>
      <c r="K9">
        <v>4158</v>
      </c>
      <c r="L9">
        <v>2865</v>
      </c>
      <c r="M9">
        <v>1909</v>
      </c>
      <c r="N9">
        <v>10023</v>
      </c>
    </row>
    <row r="10" spans="1:14" x14ac:dyDescent="0.2">
      <c r="A10" t="s">
        <v>158</v>
      </c>
      <c r="B10">
        <v>1.72</v>
      </c>
      <c r="C10">
        <v>7.12</v>
      </c>
      <c r="D10" s="151">
        <v>46.88</v>
      </c>
      <c r="E10" s="151">
        <v>9.68</v>
      </c>
      <c r="F10" s="151">
        <v>49.48</v>
      </c>
      <c r="G10" s="151">
        <v>65.38</v>
      </c>
      <c r="H10">
        <v>13403</v>
      </c>
      <c r="I10">
        <v>3208</v>
      </c>
      <c r="J10">
        <v>7053</v>
      </c>
      <c r="K10">
        <v>4082</v>
      </c>
      <c r="L10">
        <v>2359</v>
      </c>
      <c r="M10">
        <v>2218</v>
      </c>
      <c r="N10">
        <v>9332</v>
      </c>
    </row>
    <row r="11" spans="1:14" x14ac:dyDescent="0.2">
      <c r="A11" t="s">
        <v>160</v>
      </c>
      <c r="B11">
        <v>2.04</v>
      </c>
      <c r="C11">
        <v>23.2</v>
      </c>
      <c r="D11" s="151">
        <v>53.22</v>
      </c>
      <c r="E11" s="151">
        <v>1.72</v>
      </c>
      <c r="F11" s="151">
        <v>44.32</v>
      </c>
      <c r="G11" s="151">
        <v>62.92</v>
      </c>
      <c r="H11">
        <v>12052</v>
      </c>
      <c r="I11">
        <v>2366</v>
      </c>
      <c r="J11">
        <v>6182</v>
      </c>
      <c r="K11">
        <v>3413</v>
      </c>
      <c r="L11">
        <v>2387</v>
      </c>
      <c r="M11">
        <v>2287</v>
      </c>
      <c r="N11">
        <v>10611</v>
      </c>
    </row>
    <row r="12" spans="1:14" x14ac:dyDescent="0.2">
      <c r="A12" t="s">
        <v>161</v>
      </c>
      <c r="B12">
        <v>3.21</v>
      </c>
      <c r="C12">
        <v>22</v>
      </c>
      <c r="D12" s="151">
        <v>61.91</v>
      </c>
      <c r="E12" s="151">
        <v>7.51</v>
      </c>
      <c r="F12" s="151">
        <v>44.11</v>
      </c>
      <c r="G12" s="151">
        <v>59.61</v>
      </c>
      <c r="H12">
        <v>15576</v>
      </c>
      <c r="I12">
        <v>4994</v>
      </c>
      <c r="J12">
        <v>10315</v>
      </c>
      <c r="K12">
        <v>4194</v>
      </c>
      <c r="L12">
        <v>3085</v>
      </c>
      <c r="M12">
        <v>2247</v>
      </c>
      <c r="N12">
        <v>9534</v>
      </c>
    </row>
    <row r="13" spans="1:14" x14ac:dyDescent="0.2">
      <c r="A13" t="s">
        <v>162</v>
      </c>
      <c r="B13">
        <v>2.9</v>
      </c>
      <c r="C13">
        <v>15.18</v>
      </c>
      <c r="D13" s="151">
        <v>36.6</v>
      </c>
      <c r="E13" s="151">
        <v>6.3</v>
      </c>
      <c r="F13" s="151">
        <v>50.4</v>
      </c>
      <c r="G13" s="151">
        <v>65.3</v>
      </c>
      <c r="H13">
        <v>15562</v>
      </c>
      <c r="I13">
        <v>5753</v>
      </c>
      <c r="J13">
        <v>10641</v>
      </c>
      <c r="K13">
        <v>4468</v>
      </c>
      <c r="L13">
        <v>3105</v>
      </c>
      <c r="M13">
        <v>2486</v>
      </c>
      <c r="N13">
        <v>10631</v>
      </c>
    </row>
    <row r="14" spans="1:14" x14ac:dyDescent="0.2">
      <c r="A14" t="s">
        <v>163</v>
      </c>
      <c r="B14">
        <v>1.42</v>
      </c>
      <c r="C14">
        <v>15.18</v>
      </c>
      <c r="D14" s="151">
        <v>47.19</v>
      </c>
      <c r="E14" s="151">
        <v>6.19</v>
      </c>
      <c r="F14" s="151">
        <v>51.89</v>
      </c>
      <c r="G14" s="151">
        <v>53.59</v>
      </c>
      <c r="H14">
        <v>16169</v>
      </c>
      <c r="I14">
        <v>5534</v>
      </c>
      <c r="J14">
        <v>9377</v>
      </c>
      <c r="K14">
        <v>6147</v>
      </c>
      <c r="L14">
        <v>3283</v>
      </c>
      <c r="M14">
        <v>3152</v>
      </c>
      <c r="N14">
        <v>12247</v>
      </c>
    </row>
    <row r="15" spans="1:14" x14ac:dyDescent="0.2">
      <c r="A15" t="s">
        <v>66</v>
      </c>
      <c r="B15">
        <v>4.9000000000000004</v>
      </c>
      <c r="C15">
        <v>7.96</v>
      </c>
      <c r="D15" s="151">
        <v>57.3</v>
      </c>
      <c r="E15" s="151">
        <v>-4.47</v>
      </c>
      <c r="F15" s="151">
        <v>36.799999999999997</v>
      </c>
      <c r="G15" s="151">
        <v>65.5</v>
      </c>
      <c r="H15">
        <v>17138</v>
      </c>
      <c r="I15">
        <v>9942</v>
      </c>
      <c r="J15">
        <v>16718</v>
      </c>
      <c r="K15">
        <v>2150</v>
      </c>
      <c r="L15">
        <v>1287</v>
      </c>
      <c r="M15">
        <v>1339</v>
      </c>
      <c r="N15">
        <v>5396</v>
      </c>
    </row>
    <row r="16" spans="1:14" x14ac:dyDescent="0.2">
      <c r="A16" t="s">
        <v>67</v>
      </c>
      <c r="B16">
        <v>0</v>
      </c>
      <c r="C16">
        <v>0.82</v>
      </c>
      <c r="D16" s="151">
        <v>29.54</v>
      </c>
      <c r="E16" s="151">
        <v>3.23</v>
      </c>
      <c r="F16" s="151">
        <v>24.84</v>
      </c>
      <c r="G16" s="151">
        <v>52.34</v>
      </c>
      <c r="H16">
        <v>12406</v>
      </c>
      <c r="I16">
        <v>4645</v>
      </c>
      <c r="J16">
        <v>11427</v>
      </c>
      <c r="K16">
        <v>2461</v>
      </c>
      <c r="L16">
        <v>1004</v>
      </c>
      <c r="M16">
        <v>1389</v>
      </c>
      <c r="N16">
        <v>3583</v>
      </c>
    </row>
    <row r="17" spans="1:14" x14ac:dyDescent="0.2">
      <c r="A17" t="s">
        <v>68</v>
      </c>
      <c r="B17">
        <v>0</v>
      </c>
      <c r="C17">
        <v>0.46</v>
      </c>
      <c r="D17" s="151">
        <v>32.4</v>
      </c>
      <c r="E17" s="151">
        <v>-3.03</v>
      </c>
      <c r="F17" s="151">
        <v>33</v>
      </c>
      <c r="G17" s="151">
        <v>34.200000000000003</v>
      </c>
      <c r="H17">
        <v>10295</v>
      </c>
      <c r="I17">
        <v>3772</v>
      </c>
      <c r="J17">
        <v>8281</v>
      </c>
      <c r="K17">
        <v>2521</v>
      </c>
      <c r="L17">
        <v>969</v>
      </c>
      <c r="M17">
        <v>1623</v>
      </c>
      <c r="N17">
        <v>3781</v>
      </c>
    </row>
    <row r="18" spans="1:14" x14ac:dyDescent="0.2">
      <c r="A18" t="s">
        <v>69</v>
      </c>
      <c r="B18">
        <v>8.3800000000000008</v>
      </c>
      <c r="C18">
        <v>10.42</v>
      </c>
      <c r="D18" s="151">
        <v>53.55</v>
      </c>
      <c r="E18" s="151">
        <v>-2.08</v>
      </c>
      <c r="F18" s="151">
        <v>33.450000000000003</v>
      </c>
      <c r="G18" s="151">
        <v>61.15</v>
      </c>
      <c r="H18">
        <v>17650</v>
      </c>
      <c r="I18">
        <v>5918</v>
      </c>
      <c r="J18">
        <v>16892</v>
      </c>
      <c r="K18">
        <v>2304</v>
      </c>
      <c r="L18">
        <v>1206</v>
      </c>
      <c r="M18">
        <v>1392</v>
      </c>
      <c r="N18">
        <v>5550</v>
      </c>
    </row>
    <row r="19" spans="1:14" x14ac:dyDescent="0.2">
      <c r="A19" t="s">
        <v>70</v>
      </c>
      <c r="B19">
        <v>7.38</v>
      </c>
      <c r="C19">
        <v>1.04</v>
      </c>
      <c r="D19" s="151">
        <v>53.2</v>
      </c>
      <c r="E19" s="151">
        <v>-0.65999999999999903</v>
      </c>
      <c r="F19" s="151">
        <v>35.700000000000003</v>
      </c>
      <c r="G19" s="151">
        <v>64.5</v>
      </c>
      <c r="H19">
        <v>18266</v>
      </c>
      <c r="I19">
        <v>8537</v>
      </c>
      <c r="J19">
        <v>17015</v>
      </c>
      <c r="K19">
        <v>2189</v>
      </c>
      <c r="L19">
        <v>1274</v>
      </c>
      <c r="M19">
        <v>1430</v>
      </c>
      <c r="N19">
        <v>5486</v>
      </c>
    </row>
    <row r="20" spans="1:14" x14ac:dyDescent="0.2">
      <c r="A20" t="s">
        <v>71</v>
      </c>
      <c r="B20">
        <v>7.5</v>
      </c>
      <c r="C20">
        <v>16.38</v>
      </c>
      <c r="D20" s="151">
        <v>52.56</v>
      </c>
      <c r="E20" s="151">
        <v>-1.43</v>
      </c>
      <c r="F20" s="151">
        <v>23.46</v>
      </c>
      <c r="G20" s="151">
        <v>55.66</v>
      </c>
      <c r="H20">
        <v>18227</v>
      </c>
      <c r="I20">
        <v>6124</v>
      </c>
      <c r="J20">
        <v>10754</v>
      </c>
      <c r="K20">
        <v>2458</v>
      </c>
      <c r="L20">
        <v>1028</v>
      </c>
      <c r="M20">
        <v>1398</v>
      </c>
      <c r="N20">
        <v>6108</v>
      </c>
    </row>
    <row r="21" spans="1:14" x14ac:dyDescent="0.2">
      <c r="A21" t="s">
        <v>65</v>
      </c>
      <c r="B21">
        <v>3.64</v>
      </c>
      <c r="C21">
        <v>7.7</v>
      </c>
      <c r="D21" s="151">
        <v>73.06</v>
      </c>
      <c r="E21" s="151">
        <v>4.96</v>
      </c>
      <c r="F21" s="151">
        <v>41.16</v>
      </c>
      <c r="G21" s="151">
        <v>71.66</v>
      </c>
      <c r="H21">
        <v>21100</v>
      </c>
      <c r="I21">
        <v>9628</v>
      </c>
      <c r="J21">
        <v>13999</v>
      </c>
      <c r="K21">
        <v>2615</v>
      </c>
      <c r="L21">
        <v>1556</v>
      </c>
      <c r="M21">
        <v>1563</v>
      </c>
      <c r="N21">
        <v>4919</v>
      </c>
    </row>
    <row r="22" spans="1:14" x14ac:dyDescent="0.2">
      <c r="A22" t="s">
        <v>64</v>
      </c>
      <c r="B22">
        <v>1.56</v>
      </c>
      <c r="C22">
        <v>2.2200000000000002</v>
      </c>
      <c r="D22" s="151">
        <v>24.59</v>
      </c>
      <c r="E22" s="151">
        <v>-1.06</v>
      </c>
      <c r="F22" s="151">
        <v>6.89</v>
      </c>
      <c r="G22" s="151">
        <v>13.49</v>
      </c>
      <c r="H22">
        <v>16279</v>
      </c>
      <c r="I22">
        <v>2777</v>
      </c>
      <c r="J22">
        <v>4764</v>
      </c>
      <c r="K22">
        <v>2509</v>
      </c>
      <c r="L22">
        <v>1393</v>
      </c>
      <c r="M22">
        <v>1886</v>
      </c>
      <c r="N22">
        <v>4103</v>
      </c>
    </row>
    <row r="23" spans="1:14" x14ac:dyDescent="0.2">
      <c r="A23" t="s">
        <v>60</v>
      </c>
      <c r="B23">
        <v>13.9</v>
      </c>
      <c r="C23">
        <v>10.38</v>
      </c>
      <c r="D23" s="151">
        <v>29.67</v>
      </c>
      <c r="E23" s="151">
        <v>2.2999999999999989</v>
      </c>
      <c r="F23" s="151">
        <v>29.069999999999997</v>
      </c>
      <c r="G23" s="151">
        <v>40.97</v>
      </c>
      <c r="H23">
        <v>17858</v>
      </c>
      <c r="I23">
        <v>1816</v>
      </c>
      <c r="J23">
        <v>4410</v>
      </c>
      <c r="K23">
        <v>1886</v>
      </c>
      <c r="L23">
        <v>1718</v>
      </c>
      <c r="M23">
        <v>1893</v>
      </c>
      <c r="N23">
        <v>6263</v>
      </c>
    </row>
    <row r="24" spans="1:14" x14ac:dyDescent="0.2">
      <c r="A24" t="s">
        <v>61</v>
      </c>
      <c r="B24">
        <v>3.34</v>
      </c>
      <c r="C24">
        <v>7.98</v>
      </c>
      <c r="D24" s="151">
        <v>65.209999999999994</v>
      </c>
      <c r="E24" s="151">
        <v>6.16</v>
      </c>
      <c r="F24" s="151">
        <v>37.81</v>
      </c>
      <c r="G24" s="151">
        <v>67.31</v>
      </c>
      <c r="H24">
        <v>22145</v>
      </c>
      <c r="I24">
        <v>6744</v>
      </c>
      <c r="J24">
        <v>13974</v>
      </c>
      <c r="K24">
        <v>2585</v>
      </c>
      <c r="L24">
        <v>1560</v>
      </c>
      <c r="M24">
        <v>1609</v>
      </c>
      <c r="N24">
        <v>5164</v>
      </c>
    </row>
    <row r="25" spans="1:14" x14ac:dyDescent="0.2">
      <c r="A25" t="s">
        <v>62</v>
      </c>
      <c r="B25">
        <v>3.02</v>
      </c>
      <c r="C25">
        <v>9.68</v>
      </c>
      <c r="D25" s="151">
        <v>63.81</v>
      </c>
      <c r="E25" s="151">
        <v>4.22</v>
      </c>
      <c r="F25" s="151">
        <v>36.31</v>
      </c>
      <c r="G25" s="151">
        <v>67.709999999999994</v>
      </c>
      <c r="H25">
        <v>21840</v>
      </c>
      <c r="I25">
        <v>9321</v>
      </c>
      <c r="J25">
        <v>13214</v>
      </c>
      <c r="K25">
        <v>2698</v>
      </c>
      <c r="L25">
        <v>1516</v>
      </c>
      <c r="M25">
        <v>1478</v>
      </c>
      <c r="N25">
        <v>5022</v>
      </c>
    </row>
    <row r="26" spans="1:14" x14ac:dyDescent="0.2">
      <c r="A26" t="s">
        <v>63</v>
      </c>
      <c r="B26">
        <v>3.94</v>
      </c>
      <c r="C26">
        <v>5.5</v>
      </c>
      <c r="D26" s="151">
        <v>66.72</v>
      </c>
      <c r="E26" s="151">
        <v>3.37</v>
      </c>
      <c r="F26" s="151">
        <v>41.52</v>
      </c>
      <c r="G26" s="151">
        <v>65.42</v>
      </c>
      <c r="H26">
        <v>16749</v>
      </c>
      <c r="I26">
        <v>7419</v>
      </c>
      <c r="J26">
        <v>11377</v>
      </c>
      <c r="K26">
        <v>2993</v>
      </c>
      <c r="L26">
        <v>1486</v>
      </c>
      <c r="M26">
        <v>1611</v>
      </c>
      <c r="N26">
        <v>5525</v>
      </c>
    </row>
    <row r="27" spans="1:14" x14ac:dyDescent="0.2">
      <c r="A27" t="s">
        <v>164</v>
      </c>
      <c r="B27">
        <v>1.21</v>
      </c>
      <c r="C27">
        <v>5.8</v>
      </c>
      <c r="D27" s="151">
        <v>78.8</v>
      </c>
      <c r="E27" s="151">
        <v>1.91</v>
      </c>
      <c r="F27" s="151">
        <v>27.1</v>
      </c>
      <c r="G27" s="151">
        <v>71.599999999999994</v>
      </c>
      <c r="H27">
        <v>13707</v>
      </c>
      <c r="I27">
        <v>5371</v>
      </c>
      <c r="J27">
        <v>4962</v>
      </c>
      <c r="K27">
        <v>4314</v>
      </c>
      <c r="L27">
        <v>2033</v>
      </c>
      <c r="M27">
        <v>1489</v>
      </c>
      <c r="N27">
        <v>16130</v>
      </c>
    </row>
    <row r="28" spans="1:14" x14ac:dyDescent="0.2">
      <c r="A28" t="s">
        <v>165</v>
      </c>
      <c r="B28">
        <v>9.57</v>
      </c>
      <c r="C28">
        <v>9</v>
      </c>
      <c r="D28" s="151">
        <v>49.42</v>
      </c>
      <c r="E28" s="151">
        <v>0.6</v>
      </c>
      <c r="F28" s="151">
        <v>10.42</v>
      </c>
      <c r="G28" s="151">
        <v>32.619999999999997</v>
      </c>
      <c r="H28">
        <v>12269</v>
      </c>
      <c r="I28">
        <v>2816</v>
      </c>
      <c r="J28">
        <v>3580</v>
      </c>
      <c r="K28">
        <v>2484</v>
      </c>
      <c r="L28">
        <v>1719</v>
      </c>
      <c r="M28">
        <v>1750</v>
      </c>
      <c r="N28">
        <v>11312</v>
      </c>
    </row>
    <row r="29" spans="1:14" x14ac:dyDescent="0.2">
      <c r="A29" t="s">
        <v>166</v>
      </c>
      <c r="B29">
        <v>36.78</v>
      </c>
      <c r="C29">
        <v>69.84</v>
      </c>
      <c r="D29" s="151">
        <v>68.58</v>
      </c>
      <c r="E29" s="151">
        <v>-0.14000000000000001</v>
      </c>
      <c r="F29" s="151">
        <v>13.68</v>
      </c>
      <c r="G29" s="151">
        <v>49.38</v>
      </c>
      <c r="H29">
        <v>10463</v>
      </c>
      <c r="I29">
        <v>2311</v>
      </c>
      <c r="J29">
        <v>4648</v>
      </c>
      <c r="K29">
        <v>2658</v>
      </c>
      <c r="L29">
        <v>1834</v>
      </c>
      <c r="M29">
        <v>1663</v>
      </c>
      <c r="N29">
        <v>13713</v>
      </c>
    </row>
    <row r="30" spans="1:14" x14ac:dyDescent="0.2">
      <c r="A30" t="s">
        <v>167</v>
      </c>
      <c r="B30">
        <v>4.54</v>
      </c>
      <c r="C30">
        <v>5.76</v>
      </c>
      <c r="D30" s="151">
        <v>78.69</v>
      </c>
      <c r="E30" s="151">
        <v>3.14</v>
      </c>
      <c r="F30" s="151">
        <v>22.29</v>
      </c>
      <c r="G30" s="151">
        <v>76.790000000000006</v>
      </c>
      <c r="H30">
        <v>16161</v>
      </c>
      <c r="I30">
        <v>3866</v>
      </c>
      <c r="J30">
        <v>8571</v>
      </c>
      <c r="K30">
        <v>4197</v>
      </c>
      <c r="L30">
        <v>1894</v>
      </c>
      <c r="M30">
        <v>1537</v>
      </c>
      <c r="N30">
        <v>17051</v>
      </c>
    </row>
    <row r="31" spans="1:14" x14ac:dyDescent="0.2">
      <c r="A31" t="s">
        <v>169</v>
      </c>
      <c r="B31">
        <v>2.81</v>
      </c>
      <c r="C31">
        <v>8.18</v>
      </c>
      <c r="D31" s="151">
        <v>71.61</v>
      </c>
      <c r="E31" s="151">
        <v>2.92</v>
      </c>
      <c r="F31" s="151">
        <v>27.21</v>
      </c>
      <c r="G31" s="151">
        <v>71.91</v>
      </c>
      <c r="H31">
        <v>15063</v>
      </c>
      <c r="I31">
        <v>4814</v>
      </c>
      <c r="J31">
        <v>7570</v>
      </c>
      <c r="K31">
        <v>4539</v>
      </c>
      <c r="L31">
        <v>1857</v>
      </c>
      <c r="M31">
        <v>1486</v>
      </c>
      <c r="N31">
        <v>13438</v>
      </c>
    </row>
    <row r="32" spans="1:14" x14ac:dyDescent="0.2">
      <c r="A32" t="s">
        <v>168</v>
      </c>
      <c r="B32">
        <v>2.9</v>
      </c>
      <c r="C32">
        <v>20.64</v>
      </c>
      <c r="D32" s="151">
        <v>83.96</v>
      </c>
      <c r="E32" s="151">
        <v>0.75</v>
      </c>
      <c r="F32" s="151">
        <v>23.66</v>
      </c>
      <c r="G32" s="151">
        <v>65.260000000000005</v>
      </c>
      <c r="H32">
        <v>15268</v>
      </c>
      <c r="I32">
        <v>3808</v>
      </c>
      <c r="J32">
        <v>5311</v>
      </c>
      <c r="K32">
        <v>5924</v>
      </c>
      <c r="L32">
        <v>1631</v>
      </c>
      <c r="M32">
        <v>1440</v>
      </c>
      <c r="N32">
        <v>14834</v>
      </c>
    </row>
    <row r="33" spans="1:14" x14ac:dyDescent="0.2">
      <c r="A33" t="s">
        <v>170</v>
      </c>
      <c r="B33">
        <v>1.95</v>
      </c>
      <c r="C33">
        <v>6.34</v>
      </c>
      <c r="D33" s="151">
        <v>78.45</v>
      </c>
      <c r="E33" s="151">
        <v>9.65</v>
      </c>
      <c r="F33">
        <v>10</v>
      </c>
      <c r="G33" s="151">
        <v>74.150000000000006</v>
      </c>
      <c r="H33">
        <v>15148</v>
      </c>
      <c r="I33">
        <v>5911</v>
      </c>
      <c r="J33">
        <v>6550</v>
      </c>
      <c r="K33">
        <v>5850</v>
      </c>
      <c r="L33">
        <v>1824</v>
      </c>
      <c r="M33">
        <v>1539</v>
      </c>
      <c r="N33">
        <v>14041</v>
      </c>
    </row>
    <row r="34" spans="1:14" x14ac:dyDescent="0.2">
      <c r="A34" t="s">
        <v>171</v>
      </c>
      <c r="B34">
        <v>14.04</v>
      </c>
      <c r="C34">
        <v>11.76</v>
      </c>
      <c r="D34" s="151">
        <v>63.741999999999997</v>
      </c>
      <c r="E34" s="151">
        <v>0.65200000000000002</v>
      </c>
      <c r="F34">
        <v>1</v>
      </c>
      <c r="G34" s="151">
        <v>37.14</v>
      </c>
      <c r="H34">
        <v>18144</v>
      </c>
      <c r="I34">
        <v>1788</v>
      </c>
      <c r="J34">
        <v>3722</v>
      </c>
      <c r="K34">
        <v>2710</v>
      </c>
      <c r="L34">
        <v>2003</v>
      </c>
      <c r="M34">
        <v>1866</v>
      </c>
      <c r="N34">
        <v>12171</v>
      </c>
    </row>
    <row r="35" spans="1:14" x14ac:dyDescent="0.2">
      <c r="A35" t="s">
        <v>173</v>
      </c>
      <c r="B35">
        <v>24.3</v>
      </c>
      <c r="C35">
        <v>22.71</v>
      </c>
      <c r="D35" s="151">
        <v>88.95</v>
      </c>
      <c r="E35" s="151">
        <v>7.65</v>
      </c>
      <c r="F35">
        <v>8</v>
      </c>
      <c r="G35" s="151">
        <v>75.45</v>
      </c>
      <c r="H35">
        <v>15614</v>
      </c>
      <c r="I35">
        <v>1838</v>
      </c>
      <c r="J35">
        <v>4348</v>
      </c>
      <c r="K35">
        <v>2629</v>
      </c>
      <c r="L35">
        <v>1990</v>
      </c>
      <c r="M35">
        <v>1753</v>
      </c>
      <c r="N35">
        <v>13241</v>
      </c>
    </row>
    <row r="36" spans="1:14" x14ac:dyDescent="0.2">
      <c r="A36" t="s">
        <v>172</v>
      </c>
      <c r="B36">
        <v>2.08</v>
      </c>
      <c r="C36">
        <v>4.0999999999999996</v>
      </c>
      <c r="D36" s="151">
        <v>90.98</v>
      </c>
      <c r="E36" s="151">
        <v>11.18</v>
      </c>
      <c r="F36">
        <v>11</v>
      </c>
      <c r="G36" s="151">
        <v>82.28</v>
      </c>
      <c r="H36">
        <v>16397</v>
      </c>
      <c r="I36">
        <v>3751</v>
      </c>
      <c r="J36">
        <v>6811</v>
      </c>
      <c r="K36">
        <v>4934</v>
      </c>
      <c r="L36">
        <v>1728</v>
      </c>
      <c r="M36">
        <v>1482</v>
      </c>
      <c r="N36">
        <v>13275</v>
      </c>
    </row>
    <row r="37" spans="1:14" x14ac:dyDescent="0.2">
      <c r="A37" t="s">
        <v>174</v>
      </c>
      <c r="B37">
        <v>2.2000000000000002</v>
      </c>
      <c r="C37">
        <v>6.18</v>
      </c>
      <c r="D37" s="151">
        <v>73.790000000000006</v>
      </c>
      <c r="E37" s="151">
        <v>14.19</v>
      </c>
      <c r="F37">
        <v>14</v>
      </c>
      <c r="G37" s="151">
        <v>72.489999999999995</v>
      </c>
      <c r="H37">
        <v>16708</v>
      </c>
      <c r="I37">
        <v>5227</v>
      </c>
      <c r="J37">
        <v>7274</v>
      </c>
      <c r="K37">
        <v>6185</v>
      </c>
      <c r="L37">
        <v>1773</v>
      </c>
      <c r="M37">
        <v>1520</v>
      </c>
      <c r="N37">
        <v>14007</v>
      </c>
    </row>
    <row r="38" spans="1:14" x14ac:dyDescent="0.2">
      <c r="A38" t="s">
        <v>175</v>
      </c>
      <c r="B38">
        <v>1.84</v>
      </c>
      <c r="C38">
        <v>5.3</v>
      </c>
      <c r="D38" s="151">
        <v>55.05</v>
      </c>
      <c r="E38" s="151">
        <v>9.65</v>
      </c>
      <c r="F38">
        <v>10</v>
      </c>
      <c r="G38" s="151">
        <v>74.55</v>
      </c>
      <c r="H38">
        <v>14602</v>
      </c>
      <c r="I38">
        <v>4604</v>
      </c>
      <c r="J38">
        <v>6027</v>
      </c>
      <c r="K38">
        <v>6624</v>
      </c>
      <c r="L38">
        <v>1708</v>
      </c>
      <c r="M38">
        <v>1520</v>
      </c>
      <c r="N38">
        <v>15075</v>
      </c>
    </row>
    <row r="39" spans="1:14" x14ac:dyDescent="0.2">
      <c r="A39" t="s">
        <v>176</v>
      </c>
      <c r="B39">
        <v>4.72</v>
      </c>
      <c r="C39">
        <v>26.07</v>
      </c>
      <c r="D39" s="151">
        <v>43.1</v>
      </c>
      <c r="E39" s="151">
        <v>-0.219999999999999</v>
      </c>
      <c r="F39" s="151">
        <v>13.3</v>
      </c>
      <c r="G39" s="151">
        <v>40.9</v>
      </c>
      <c r="H39">
        <v>23564</v>
      </c>
      <c r="I39">
        <v>4539</v>
      </c>
      <c r="J39">
        <v>11955</v>
      </c>
      <c r="K39">
        <v>5375</v>
      </c>
      <c r="L39">
        <v>2347</v>
      </c>
      <c r="M39">
        <v>1649</v>
      </c>
      <c r="N39">
        <v>13293</v>
      </c>
    </row>
    <row r="40" spans="1:14" x14ac:dyDescent="0.2">
      <c r="A40" t="s">
        <v>177</v>
      </c>
      <c r="B40">
        <v>4.8</v>
      </c>
      <c r="C40">
        <v>21.9</v>
      </c>
      <c r="D40" s="151">
        <v>18</v>
      </c>
      <c r="E40" s="151">
        <v>0.35</v>
      </c>
      <c r="F40" s="151">
        <v>3.37</v>
      </c>
      <c r="G40" s="151">
        <v>13.2</v>
      </c>
      <c r="H40">
        <v>28208</v>
      </c>
      <c r="I40">
        <v>2192</v>
      </c>
      <c r="J40">
        <v>3948</v>
      </c>
      <c r="K40">
        <v>3746</v>
      </c>
      <c r="L40">
        <v>2119</v>
      </c>
      <c r="M40">
        <v>2224</v>
      </c>
      <c r="N40">
        <v>13916</v>
      </c>
    </row>
    <row r="41" spans="1:14" x14ac:dyDescent="0.2">
      <c r="A41" t="s">
        <v>178</v>
      </c>
      <c r="B41">
        <v>11.9</v>
      </c>
      <c r="C41">
        <v>18.3</v>
      </c>
      <c r="D41" s="151">
        <v>18.59</v>
      </c>
      <c r="E41" s="151">
        <v>0.73</v>
      </c>
      <c r="F41" s="151">
        <v>6.19</v>
      </c>
      <c r="G41" s="151">
        <v>21.49</v>
      </c>
      <c r="H41">
        <v>25477</v>
      </c>
      <c r="I41">
        <v>1568</v>
      </c>
      <c r="J41">
        <v>4395</v>
      </c>
      <c r="K41">
        <v>4066</v>
      </c>
      <c r="L41">
        <v>2055</v>
      </c>
      <c r="M41">
        <v>2132</v>
      </c>
      <c r="N41">
        <v>14225</v>
      </c>
    </row>
    <row r="42" spans="1:14" x14ac:dyDescent="0.2">
      <c r="A42" t="s">
        <v>179</v>
      </c>
      <c r="B42">
        <v>9.8000000000000007</v>
      </c>
      <c r="C42">
        <v>31.8</v>
      </c>
      <c r="D42" s="151">
        <v>16.04</v>
      </c>
      <c r="E42" s="151">
        <v>0.25</v>
      </c>
      <c r="F42" s="151">
        <v>9.0399999999999991</v>
      </c>
      <c r="G42" s="151">
        <v>24.54</v>
      </c>
      <c r="H42">
        <v>24762</v>
      </c>
      <c r="I42">
        <v>3195</v>
      </c>
      <c r="J42">
        <v>11437</v>
      </c>
      <c r="K42">
        <v>5088</v>
      </c>
      <c r="L42">
        <v>2253</v>
      </c>
      <c r="M42">
        <v>1796</v>
      </c>
      <c r="N42">
        <v>13241</v>
      </c>
    </row>
    <row r="43" spans="1:14" x14ac:dyDescent="0.2">
      <c r="A43" t="s">
        <v>180</v>
      </c>
      <c r="B43">
        <v>10.6</v>
      </c>
      <c r="C43">
        <v>15.6</v>
      </c>
      <c r="D43" s="151">
        <v>19.95</v>
      </c>
      <c r="E43" s="151">
        <v>-0.13</v>
      </c>
      <c r="F43" s="151">
        <v>9.25</v>
      </c>
      <c r="G43" s="151">
        <v>25.15</v>
      </c>
      <c r="H43">
        <v>23397</v>
      </c>
      <c r="I43">
        <v>4220</v>
      </c>
      <c r="J43">
        <v>13736</v>
      </c>
      <c r="K43">
        <v>5949</v>
      </c>
      <c r="L43">
        <v>2658</v>
      </c>
      <c r="M43">
        <v>2122</v>
      </c>
      <c r="N43">
        <v>14923</v>
      </c>
    </row>
    <row r="44" spans="1:14" x14ac:dyDescent="0.2">
      <c r="A44" t="s">
        <v>181</v>
      </c>
      <c r="B44">
        <v>13.8</v>
      </c>
      <c r="C44">
        <v>34.32</v>
      </c>
      <c r="D44" s="151">
        <v>17.73</v>
      </c>
      <c r="E44" s="151">
        <v>2.42</v>
      </c>
      <c r="F44" s="151">
        <v>13.43</v>
      </c>
      <c r="G44" s="151">
        <v>24.13</v>
      </c>
      <c r="H44">
        <v>25930</v>
      </c>
      <c r="I44">
        <v>3681</v>
      </c>
      <c r="J44">
        <v>11032</v>
      </c>
      <c r="K44">
        <v>7432</v>
      </c>
      <c r="L44">
        <v>2475</v>
      </c>
      <c r="M44">
        <v>2074</v>
      </c>
      <c r="N44">
        <v>19359</v>
      </c>
    </row>
    <row r="45" spans="1:14" x14ac:dyDescent="0.2">
      <c r="A45" t="s">
        <v>182</v>
      </c>
      <c r="B45">
        <v>5.62</v>
      </c>
      <c r="C45">
        <v>13.74</v>
      </c>
      <c r="D45" s="151">
        <v>29.34</v>
      </c>
      <c r="E45" s="151">
        <v>-3.21</v>
      </c>
      <c r="F45" s="151">
        <v>19.64</v>
      </c>
      <c r="G45" s="151">
        <v>32.64</v>
      </c>
      <c r="H45">
        <v>27527</v>
      </c>
      <c r="I45">
        <v>5914</v>
      </c>
      <c r="J45">
        <v>12222</v>
      </c>
      <c r="K45">
        <v>7177</v>
      </c>
      <c r="L45">
        <v>2545</v>
      </c>
      <c r="M45">
        <v>2286</v>
      </c>
      <c r="N45">
        <v>16452</v>
      </c>
    </row>
    <row r="46" spans="1:14" x14ac:dyDescent="0.2">
      <c r="A46" t="s">
        <v>183</v>
      </c>
      <c r="B46">
        <v>11.52</v>
      </c>
      <c r="C46">
        <v>33.6</v>
      </c>
      <c r="D46" s="151">
        <v>38.6</v>
      </c>
      <c r="E46" s="151">
        <v>-0.4</v>
      </c>
      <c r="F46" s="151">
        <v>12.1</v>
      </c>
      <c r="G46" s="151">
        <v>29.3</v>
      </c>
      <c r="H46">
        <v>29986</v>
      </c>
      <c r="I46">
        <v>2146</v>
      </c>
      <c r="J46">
        <v>4617</v>
      </c>
      <c r="K46">
        <v>4372</v>
      </c>
      <c r="L46">
        <v>2398</v>
      </c>
      <c r="M46">
        <v>2550</v>
      </c>
      <c r="N46">
        <v>15622</v>
      </c>
    </row>
    <row r="47" spans="1:14" x14ac:dyDescent="0.2">
      <c r="A47" t="s">
        <v>184</v>
      </c>
      <c r="B47">
        <v>21.87</v>
      </c>
      <c r="C47">
        <v>21.99</v>
      </c>
      <c r="D47" s="151">
        <v>31.9</v>
      </c>
      <c r="E47" s="151">
        <v>0.31</v>
      </c>
      <c r="F47" s="151">
        <v>9.4</v>
      </c>
      <c r="G47" s="151">
        <v>32.1</v>
      </c>
      <c r="H47">
        <v>21637</v>
      </c>
      <c r="I47">
        <v>2019</v>
      </c>
      <c r="J47">
        <v>5360</v>
      </c>
      <c r="K47">
        <v>4344</v>
      </c>
      <c r="L47">
        <v>2410</v>
      </c>
      <c r="M47">
        <v>2445</v>
      </c>
      <c r="N47">
        <v>16062</v>
      </c>
    </row>
    <row r="48" spans="1:14" x14ac:dyDescent="0.2">
      <c r="A48" t="s">
        <v>185</v>
      </c>
      <c r="B48">
        <v>10.96</v>
      </c>
      <c r="C48">
        <v>4.8</v>
      </c>
      <c r="D48" s="151">
        <v>38.590000000000003</v>
      </c>
      <c r="E48" s="151">
        <v>0.12</v>
      </c>
      <c r="F48" s="151">
        <v>14.39</v>
      </c>
      <c r="G48" s="151">
        <v>40.39</v>
      </c>
      <c r="H48">
        <v>24884</v>
      </c>
      <c r="I48">
        <v>3945</v>
      </c>
      <c r="J48">
        <v>10599</v>
      </c>
      <c r="K48">
        <v>5151</v>
      </c>
      <c r="L48">
        <v>2369</v>
      </c>
      <c r="M48">
        <v>2247</v>
      </c>
      <c r="N48">
        <v>15427</v>
      </c>
    </row>
    <row r="49" spans="1:14" x14ac:dyDescent="0.2">
      <c r="A49" t="s">
        <v>186</v>
      </c>
      <c r="B49">
        <v>11.38</v>
      </c>
      <c r="C49">
        <v>8.1300000000000008</v>
      </c>
      <c r="D49" s="151">
        <v>51.63</v>
      </c>
      <c r="E49" s="151">
        <v>0.69</v>
      </c>
      <c r="F49" s="151">
        <v>24.43</v>
      </c>
      <c r="G49" s="151">
        <v>53.63</v>
      </c>
      <c r="H49">
        <v>27195</v>
      </c>
      <c r="I49">
        <v>5471</v>
      </c>
      <c r="J49">
        <v>12018</v>
      </c>
      <c r="K49">
        <v>6464</v>
      </c>
      <c r="L49">
        <v>2594</v>
      </c>
      <c r="M49">
        <v>2455</v>
      </c>
      <c r="N49">
        <v>17276</v>
      </c>
    </row>
    <row r="50" spans="1:14" x14ac:dyDescent="0.2">
      <c r="A50" t="s">
        <v>187</v>
      </c>
      <c r="B50">
        <v>10.199999999999999</v>
      </c>
      <c r="C50">
        <v>7.17</v>
      </c>
      <c r="D50" s="151">
        <v>32.979999999999997</v>
      </c>
      <c r="E50" s="151">
        <v>0.5</v>
      </c>
      <c r="F50" s="151">
        <v>16.68</v>
      </c>
      <c r="G50" s="151">
        <v>37.78</v>
      </c>
      <c r="H50">
        <v>24835</v>
      </c>
      <c r="I50">
        <v>4576</v>
      </c>
      <c r="J50">
        <v>10364</v>
      </c>
      <c r="K50">
        <v>7915</v>
      </c>
      <c r="L50">
        <v>2474</v>
      </c>
      <c r="M50">
        <v>2412</v>
      </c>
      <c r="N50">
        <v>18107</v>
      </c>
    </row>
    <row r="51" spans="1:14" x14ac:dyDescent="0.2">
      <c r="A51" t="s">
        <v>139</v>
      </c>
      <c r="B51">
        <v>8.7200000000000006</v>
      </c>
      <c r="C51">
        <v>15</v>
      </c>
      <c r="D51" s="151">
        <v>31.49</v>
      </c>
      <c r="E51" s="151">
        <v>4.82</v>
      </c>
      <c r="F51" s="151">
        <v>15.49</v>
      </c>
      <c r="G51" t="s">
        <v>193</v>
      </c>
      <c r="H51">
        <v>11183</v>
      </c>
      <c r="I51">
        <v>401</v>
      </c>
      <c r="J51">
        <v>5254</v>
      </c>
      <c r="K51">
        <v>2024</v>
      </c>
      <c r="L51">
        <v>3005</v>
      </c>
      <c r="M51">
        <v>1253</v>
      </c>
      <c r="N51">
        <v>3767</v>
      </c>
    </row>
    <row r="52" spans="1:14" x14ac:dyDescent="0.2">
      <c r="A52" t="s">
        <v>140</v>
      </c>
      <c r="B52">
        <v>14.04</v>
      </c>
      <c r="C52">
        <v>18</v>
      </c>
      <c r="D52" s="151">
        <v>27.69</v>
      </c>
      <c r="E52" s="151">
        <v>7.01</v>
      </c>
      <c r="F52" s="151">
        <v>41.79</v>
      </c>
      <c r="G52" t="s">
        <v>193</v>
      </c>
      <c r="H52">
        <v>11725</v>
      </c>
      <c r="I52">
        <v>355</v>
      </c>
      <c r="J52">
        <v>4617</v>
      </c>
      <c r="K52">
        <v>2408</v>
      </c>
      <c r="L52">
        <v>2734</v>
      </c>
      <c r="M52">
        <v>974</v>
      </c>
      <c r="N52">
        <v>3662</v>
      </c>
    </row>
    <row r="53" spans="1:14" x14ac:dyDescent="0.2">
      <c r="A53" t="s">
        <v>141</v>
      </c>
      <c r="B53">
        <v>10.8</v>
      </c>
      <c r="C53">
        <v>12</v>
      </c>
      <c r="D53" s="151">
        <v>32.65</v>
      </c>
      <c r="E53" s="151">
        <v>6.14</v>
      </c>
      <c r="F53" s="151">
        <v>45.05</v>
      </c>
      <c r="G53" t="s">
        <v>193</v>
      </c>
      <c r="H53">
        <v>23895</v>
      </c>
      <c r="I53">
        <v>412</v>
      </c>
      <c r="J53">
        <v>3661</v>
      </c>
      <c r="K53">
        <v>3108</v>
      </c>
      <c r="L53">
        <v>3144</v>
      </c>
      <c r="M53">
        <v>1022</v>
      </c>
      <c r="N53">
        <v>3050</v>
      </c>
    </row>
    <row r="54" spans="1:14" x14ac:dyDescent="0.2">
      <c r="A54" t="s">
        <v>142</v>
      </c>
      <c r="B54">
        <v>8</v>
      </c>
      <c r="C54">
        <v>13.8</v>
      </c>
      <c r="D54" s="151">
        <v>61.79</v>
      </c>
      <c r="E54" s="151">
        <v>14.49</v>
      </c>
      <c r="F54" s="151">
        <v>56.39</v>
      </c>
      <c r="G54" t="s">
        <v>193</v>
      </c>
      <c r="H54">
        <v>17148</v>
      </c>
      <c r="I54">
        <v>289</v>
      </c>
      <c r="J54">
        <v>4261</v>
      </c>
      <c r="K54">
        <v>2381</v>
      </c>
      <c r="L54">
        <v>3015</v>
      </c>
      <c r="M54">
        <v>1439</v>
      </c>
      <c r="N54">
        <v>3813</v>
      </c>
    </row>
    <row r="55" spans="1:14" x14ac:dyDescent="0.2">
      <c r="A55" t="s">
        <v>143</v>
      </c>
      <c r="B55">
        <v>10.4</v>
      </c>
      <c r="C55">
        <v>12</v>
      </c>
      <c r="D55" s="151">
        <v>50.35</v>
      </c>
      <c r="E55" s="151">
        <v>16.850000000000001</v>
      </c>
      <c r="F55" s="151">
        <v>34.94</v>
      </c>
      <c r="G55" t="s">
        <v>193</v>
      </c>
      <c r="H55">
        <v>24290</v>
      </c>
      <c r="I55">
        <v>327</v>
      </c>
      <c r="J55">
        <v>3609</v>
      </c>
      <c r="K55">
        <v>2256</v>
      </c>
      <c r="L55">
        <v>3044</v>
      </c>
      <c r="M55">
        <v>1736</v>
      </c>
      <c r="N55">
        <v>3638</v>
      </c>
    </row>
    <row r="56" spans="1:14" x14ac:dyDescent="0.2">
      <c r="A56" t="s">
        <v>144</v>
      </c>
      <c r="B56">
        <v>13.6</v>
      </c>
      <c r="C56">
        <v>19.2</v>
      </c>
      <c r="D56" s="151">
        <v>58.64</v>
      </c>
      <c r="E56" s="151">
        <v>10.74</v>
      </c>
      <c r="F56" s="151">
        <v>33.75</v>
      </c>
      <c r="G56" t="s">
        <v>193</v>
      </c>
      <c r="H56">
        <v>20533</v>
      </c>
      <c r="I56">
        <v>284</v>
      </c>
      <c r="J56">
        <v>3543</v>
      </c>
      <c r="K56">
        <v>1885</v>
      </c>
      <c r="L56">
        <v>2910</v>
      </c>
      <c r="M56">
        <v>1824</v>
      </c>
      <c r="N56">
        <v>3776</v>
      </c>
    </row>
    <row r="57" spans="1:14" x14ac:dyDescent="0.2">
      <c r="A57" t="s">
        <v>155</v>
      </c>
      <c r="B57">
        <v>10.52</v>
      </c>
      <c r="C57">
        <v>12</v>
      </c>
      <c r="D57" s="151">
        <v>37.700000000000003</v>
      </c>
      <c r="E57" s="151">
        <v>5.69</v>
      </c>
      <c r="F57" s="151">
        <v>19.5</v>
      </c>
      <c r="G57" t="s">
        <v>193</v>
      </c>
      <c r="H57">
        <v>22849</v>
      </c>
      <c r="I57">
        <v>634</v>
      </c>
      <c r="J57">
        <v>7348</v>
      </c>
      <c r="K57">
        <v>4378</v>
      </c>
      <c r="L57">
        <v>2120</v>
      </c>
      <c r="M57">
        <v>824</v>
      </c>
      <c r="N57">
        <v>2888</v>
      </c>
    </row>
    <row r="58" spans="1:14" x14ac:dyDescent="0.2">
      <c r="A58" t="s">
        <v>145</v>
      </c>
      <c r="B58">
        <v>8</v>
      </c>
      <c r="C58">
        <v>14.4</v>
      </c>
      <c r="D58" s="151">
        <v>38.96</v>
      </c>
      <c r="E58" s="151">
        <v>10.16</v>
      </c>
      <c r="F58" s="151">
        <v>38.46</v>
      </c>
      <c r="G58" t="s">
        <v>193</v>
      </c>
      <c r="H58">
        <v>23184</v>
      </c>
      <c r="I58">
        <v>694</v>
      </c>
      <c r="J58">
        <v>7554</v>
      </c>
      <c r="K58">
        <v>4162</v>
      </c>
      <c r="L58">
        <v>1967</v>
      </c>
      <c r="M58">
        <v>1483</v>
      </c>
      <c r="N58">
        <v>2962</v>
      </c>
    </row>
    <row r="59" spans="1:14" x14ac:dyDescent="0.2">
      <c r="A59" t="s">
        <v>146</v>
      </c>
      <c r="B59">
        <v>8.6</v>
      </c>
      <c r="C59">
        <v>11.7</v>
      </c>
      <c r="D59" s="151">
        <v>40.71</v>
      </c>
      <c r="E59" s="151">
        <v>6.46</v>
      </c>
      <c r="F59" s="151">
        <v>49.81</v>
      </c>
      <c r="G59" t="s">
        <v>193</v>
      </c>
      <c r="H59">
        <v>30365</v>
      </c>
      <c r="I59">
        <v>398</v>
      </c>
      <c r="J59">
        <v>4184</v>
      </c>
      <c r="K59">
        <v>3673</v>
      </c>
      <c r="L59">
        <v>2599</v>
      </c>
      <c r="M59">
        <v>918</v>
      </c>
      <c r="N59">
        <v>2896</v>
      </c>
    </row>
    <row r="60" spans="1:14" x14ac:dyDescent="0.2">
      <c r="A60" t="s">
        <v>147</v>
      </c>
      <c r="B60">
        <v>12</v>
      </c>
      <c r="C60">
        <v>15.6</v>
      </c>
      <c r="D60" s="151">
        <v>76.47</v>
      </c>
      <c r="E60" s="151">
        <v>17.57</v>
      </c>
      <c r="F60" s="151">
        <v>60.57</v>
      </c>
      <c r="G60" t="s">
        <v>193</v>
      </c>
      <c r="H60">
        <v>25588</v>
      </c>
      <c r="I60">
        <v>299</v>
      </c>
      <c r="J60">
        <v>4597</v>
      </c>
      <c r="K60">
        <v>2986</v>
      </c>
      <c r="L60">
        <v>2491</v>
      </c>
      <c r="M60">
        <v>947</v>
      </c>
      <c r="N60">
        <v>3158</v>
      </c>
    </row>
    <row r="61" spans="1:14" x14ac:dyDescent="0.2">
      <c r="A61" t="s">
        <v>148</v>
      </c>
      <c r="B61">
        <v>8.4</v>
      </c>
      <c r="C61">
        <v>11.4</v>
      </c>
      <c r="D61" s="151">
        <v>66.3</v>
      </c>
      <c r="E61" s="151">
        <v>26.8</v>
      </c>
      <c r="F61" s="151">
        <v>39.700000000000003</v>
      </c>
      <c r="G61" t="s">
        <v>193</v>
      </c>
      <c r="H61">
        <v>27277</v>
      </c>
      <c r="I61">
        <v>304</v>
      </c>
      <c r="J61">
        <v>4662</v>
      </c>
      <c r="K61">
        <v>2803</v>
      </c>
      <c r="L61">
        <v>2791</v>
      </c>
      <c r="M61">
        <v>907</v>
      </c>
      <c r="N61">
        <v>3479</v>
      </c>
    </row>
    <row r="62" spans="1:14" x14ac:dyDescent="0.2">
      <c r="A62" t="s">
        <v>149</v>
      </c>
      <c r="B62">
        <v>10.8</v>
      </c>
      <c r="C62">
        <v>18</v>
      </c>
      <c r="D62" s="151">
        <v>64.69</v>
      </c>
      <c r="E62" s="151">
        <v>13.49</v>
      </c>
      <c r="F62" s="151">
        <v>28.19</v>
      </c>
      <c r="G62" t="s">
        <v>193</v>
      </c>
      <c r="H62">
        <v>25564</v>
      </c>
      <c r="I62">
        <v>281</v>
      </c>
      <c r="J62">
        <v>4307</v>
      </c>
      <c r="K62">
        <v>3222</v>
      </c>
      <c r="L62">
        <v>2560</v>
      </c>
      <c r="M62">
        <v>1064</v>
      </c>
      <c r="N62">
        <v>3759</v>
      </c>
    </row>
    <row r="63" spans="1:14" x14ac:dyDescent="0.2">
      <c r="A63" t="s">
        <v>156</v>
      </c>
      <c r="B63">
        <v>0.8</v>
      </c>
      <c r="C63">
        <v>0.4</v>
      </c>
      <c r="D63" s="151">
        <v>37.75</v>
      </c>
      <c r="E63" s="151">
        <v>6.85</v>
      </c>
      <c r="F63" s="151">
        <v>22.75</v>
      </c>
      <c r="G63" t="s">
        <v>193</v>
      </c>
      <c r="H63">
        <v>2028</v>
      </c>
      <c r="I63">
        <v>1659</v>
      </c>
      <c r="J63">
        <v>4553</v>
      </c>
      <c r="K63">
        <v>2365</v>
      </c>
      <c r="L63">
        <v>2859</v>
      </c>
      <c r="M63">
        <v>2104</v>
      </c>
      <c r="N63">
        <v>2764</v>
      </c>
    </row>
    <row r="64" spans="1:14" x14ac:dyDescent="0.2">
      <c r="A64" t="s">
        <v>150</v>
      </c>
      <c r="B64">
        <v>8.36</v>
      </c>
      <c r="C64">
        <v>16.8</v>
      </c>
      <c r="D64" s="151">
        <v>35.130000000000003</v>
      </c>
      <c r="E64" s="151">
        <v>7.73</v>
      </c>
      <c r="F64" s="151">
        <v>44.23</v>
      </c>
      <c r="G64" t="s">
        <v>193</v>
      </c>
      <c r="H64">
        <v>15518</v>
      </c>
      <c r="I64">
        <v>392</v>
      </c>
      <c r="J64">
        <v>5574</v>
      </c>
      <c r="K64">
        <v>2523</v>
      </c>
      <c r="L64">
        <v>3069</v>
      </c>
      <c r="M64">
        <v>1362</v>
      </c>
      <c r="N64">
        <v>3750</v>
      </c>
    </row>
    <row r="65" spans="1:14" x14ac:dyDescent="0.2">
      <c r="A65" t="s">
        <v>151</v>
      </c>
      <c r="B65">
        <v>8.8000000000000007</v>
      </c>
      <c r="C65">
        <v>10.8</v>
      </c>
      <c r="D65" s="151">
        <v>37.28</v>
      </c>
      <c r="E65" s="151">
        <v>8.2799999999999994</v>
      </c>
      <c r="F65" s="151">
        <v>47.98</v>
      </c>
      <c r="G65" t="s">
        <v>193</v>
      </c>
      <c r="H65">
        <v>24781</v>
      </c>
      <c r="I65">
        <v>353</v>
      </c>
      <c r="J65">
        <v>3440</v>
      </c>
      <c r="K65">
        <v>2755</v>
      </c>
      <c r="L65">
        <v>3089</v>
      </c>
      <c r="M65">
        <v>1706</v>
      </c>
      <c r="N65">
        <v>3073</v>
      </c>
    </row>
    <row r="66" spans="1:14" x14ac:dyDescent="0.2">
      <c r="A66" t="s">
        <v>152</v>
      </c>
      <c r="B66">
        <v>13.4</v>
      </c>
      <c r="C66">
        <v>16.8</v>
      </c>
      <c r="D66" s="151">
        <v>59.02</v>
      </c>
      <c r="E66" s="151">
        <v>13.72</v>
      </c>
      <c r="F66" s="151">
        <v>59.12</v>
      </c>
      <c r="G66" t="s">
        <v>193</v>
      </c>
      <c r="H66">
        <v>19843</v>
      </c>
      <c r="I66">
        <v>279</v>
      </c>
      <c r="J66">
        <v>3608</v>
      </c>
      <c r="K66">
        <v>2335</v>
      </c>
      <c r="L66">
        <v>2921</v>
      </c>
      <c r="M66">
        <v>1087</v>
      </c>
      <c r="N66">
        <v>3498</v>
      </c>
    </row>
    <row r="67" spans="1:14" x14ac:dyDescent="0.2">
      <c r="A67" t="s">
        <v>153</v>
      </c>
      <c r="B67">
        <v>10.08</v>
      </c>
      <c r="C67">
        <v>12</v>
      </c>
      <c r="D67" s="151">
        <v>53.58</v>
      </c>
      <c r="E67" s="151">
        <v>19.98</v>
      </c>
      <c r="F67" s="151">
        <v>37.58</v>
      </c>
      <c r="G67" t="s">
        <v>193</v>
      </c>
      <c r="H67">
        <v>22067</v>
      </c>
      <c r="I67">
        <v>240</v>
      </c>
      <c r="J67">
        <v>3313</v>
      </c>
      <c r="K67">
        <v>1916</v>
      </c>
      <c r="L67">
        <v>2797</v>
      </c>
      <c r="M67">
        <v>1239</v>
      </c>
      <c r="N67">
        <v>3303</v>
      </c>
    </row>
    <row r="68" spans="1:14" x14ac:dyDescent="0.2">
      <c r="A68" t="s">
        <v>154</v>
      </c>
      <c r="B68">
        <v>15.6</v>
      </c>
      <c r="C68">
        <v>17.100000000000001</v>
      </c>
      <c r="D68" s="151">
        <v>66.05</v>
      </c>
      <c r="E68" s="151">
        <v>16.55</v>
      </c>
      <c r="F68" s="151">
        <v>32.15</v>
      </c>
      <c r="G68" t="s">
        <v>193</v>
      </c>
      <c r="H68">
        <v>18574</v>
      </c>
      <c r="I68">
        <v>228</v>
      </c>
      <c r="J68">
        <v>3443</v>
      </c>
      <c r="K68">
        <v>2022</v>
      </c>
      <c r="L68">
        <v>2860</v>
      </c>
      <c r="M68">
        <v>1509</v>
      </c>
      <c r="N68">
        <v>3642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7542-8DEC-9E48-A2AB-86E656410F00}">
  <dimension ref="A3:U116"/>
  <sheetViews>
    <sheetView topLeftCell="A50" workbookViewId="0">
      <selection activeCell="B3" sqref="B3:S73"/>
    </sheetView>
  </sheetViews>
  <sheetFormatPr baseColWidth="10" defaultRowHeight="15" x14ac:dyDescent="0.2"/>
  <cols>
    <col min="2" max="2" width="23.33203125" customWidth="1"/>
    <col min="3" max="3" width="18" customWidth="1"/>
    <col min="15" max="15" width="12.5" customWidth="1"/>
    <col min="21" max="21" width="14" customWidth="1"/>
  </cols>
  <sheetData>
    <row r="3" spans="2:21" ht="29" x14ac:dyDescent="0.35">
      <c r="B3" s="159">
        <v>45174</v>
      </c>
      <c r="E3" s="160" t="s">
        <v>219</v>
      </c>
    </row>
    <row r="5" spans="2:21" x14ac:dyDescent="0.2">
      <c r="I5" s="151"/>
    </row>
    <row r="6" spans="2:21" x14ac:dyDescent="0.2">
      <c r="F6" s="151"/>
      <c r="G6" s="151"/>
      <c r="H6" s="151"/>
      <c r="I6" s="151"/>
    </row>
    <row r="7" spans="2:21" x14ac:dyDescent="0.2">
      <c r="D7" t="s">
        <v>194</v>
      </c>
      <c r="E7" t="s">
        <v>188</v>
      </c>
      <c r="F7" t="s">
        <v>189</v>
      </c>
      <c r="G7" t="s">
        <v>190</v>
      </c>
      <c r="H7" t="s">
        <v>191</v>
      </c>
      <c r="I7" s="151" t="s">
        <v>192</v>
      </c>
      <c r="J7" t="s">
        <v>56</v>
      </c>
      <c r="K7" t="s">
        <v>57</v>
      </c>
      <c r="L7" t="s">
        <v>55</v>
      </c>
      <c r="M7" t="s">
        <v>58</v>
      </c>
      <c r="N7" t="s">
        <v>54</v>
      </c>
      <c r="O7" t="s">
        <v>59</v>
      </c>
      <c r="P7" t="s">
        <v>53</v>
      </c>
      <c r="Q7" t="s">
        <v>213</v>
      </c>
      <c r="R7" t="s">
        <v>214</v>
      </c>
      <c r="S7" t="s">
        <v>215</v>
      </c>
    </row>
    <row r="8" spans="2:21" x14ac:dyDescent="0.2">
      <c r="C8" s="79" t="s">
        <v>159</v>
      </c>
      <c r="D8" s="79">
        <v>7.9</v>
      </c>
      <c r="E8" s="79">
        <v>23.4</v>
      </c>
      <c r="F8" s="158">
        <v>10.1</v>
      </c>
      <c r="G8" s="158">
        <v>-3.9</v>
      </c>
      <c r="H8" s="158">
        <v>26.2</v>
      </c>
      <c r="I8" s="158">
        <v>47.2</v>
      </c>
      <c r="J8" s="79">
        <v>10081</v>
      </c>
      <c r="K8" s="79">
        <v>6014</v>
      </c>
      <c r="L8" s="79">
        <v>12043</v>
      </c>
      <c r="M8" s="79">
        <v>5202</v>
      </c>
      <c r="N8" s="79">
        <v>2412</v>
      </c>
      <c r="O8" s="79">
        <v>2760</v>
      </c>
      <c r="P8" s="79">
        <v>14772</v>
      </c>
      <c r="Q8" s="79">
        <v>10</v>
      </c>
      <c r="R8" s="79">
        <v>1</v>
      </c>
      <c r="S8" s="79">
        <v>0</v>
      </c>
    </row>
    <row r="9" spans="2:21" x14ac:dyDescent="0.2">
      <c r="C9" t="s">
        <v>72</v>
      </c>
      <c r="D9">
        <v>2.23</v>
      </c>
      <c r="E9">
        <v>2.2799999999999998</v>
      </c>
      <c r="F9" s="151" t="s">
        <v>193</v>
      </c>
      <c r="G9" s="151">
        <v>3.92</v>
      </c>
      <c r="H9" s="151">
        <v>34.92</v>
      </c>
      <c r="I9" s="151">
        <v>49.32</v>
      </c>
      <c r="J9">
        <v>9623</v>
      </c>
      <c r="K9">
        <v>3176</v>
      </c>
      <c r="L9">
        <v>6556</v>
      </c>
      <c r="M9">
        <v>4742</v>
      </c>
      <c r="N9">
        <v>1859</v>
      </c>
      <c r="O9">
        <v>2689</v>
      </c>
      <c r="P9">
        <v>14611</v>
      </c>
      <c r="Q9" s="79">
        <v>10</v>
      </c>
      <c r="R9">
        <v>2</v>
      </c>
      <c r="S9">
        <v>1</v>
      </c>
    </row>
    <row r="10" spans="2:21" x14ac:dyDescent="0.2">
      <c r="C10" t="s">
        <v>73</v>
      </c>
      <c r="D10">
        <v>2.4</v>
      </c>
      <c r="E10">
        <v>4.0599999999999996</v>
      </c>
      <c r="F10" s="151">
        <v>44.32</v>
      </c>
      <c r="G10" s="151">
        <v>2.6</v>
      </c>
      <c r="H10" s="151">
        <v>32.9</v>
      </c>
      <c r="I10" s="151">
        <v>56.6</v>
      </c>
      <c r="J10">
        <v>10411</v>
      </c>
      <c r="K10">
        <v>2359</v>
      </c>
      <c r="L10">
        <v>5879</v>
      </c>
      <c r="M10">
        <v>3640</v>
      </c>
      <c r="N10">
        <v>2352</v>
      </c>
      <c r="O10">
        <v>2949</v>
      </c>
      <c r="P10">
        <v>16932</v>
      </c>
      <c r="Q10" s="79">
        <v>10</v>
      </c>
      <c r="R10">
        <v>3</v>
      </c>
      <c r="S10">
        <v>12</v>
      </c>
      <c r="U10" t="s">
        <v>216</v>
      </c>
    </row>
    <row r="11" spans="2:21" x14ac:dyDescent="0.2">
      <c r="C11" t="s">
        <v>74</v>
      </c>
      <c r="D11">
        <v>5.62</v>
      </c>
      <c r="E11">
        <v>13.4</v>
      </c>
      <c r="F11" s="151">
        <v>60.1</v>
      </c>
      <c r="G11" s="151">
        <v>-2.8</v>
      </c>
      <c r="H11" s="151">
        <v>31.5</v>
      </c>
      <c r="I11" s="151">
        <v>61.1</v>
      </c>
      <c r="J11">
        <v>11583</v>
      </c>
      <c r="K11">
        <v>4536</v>
      </c>
      <c r="L11">
        <v>11934</v>
      </c>
      <c r="M11">
        <v>4644</v>
      </c>
      <c r="N11">
        <v>2084</v>
      </c>
      <c r="O11">
        <v>2197</v>
      </c>
      <c r="P11">
        <v>14624</v>
      </c>
      <c r="Q11" s="79">
        <v>10</v>
      </c>
      <c r="R11">
        <v>4</v>
      </c>
      <c r="S11">
        <v>2</v>
      </c>
      <c r="U11" t="s">
        <v>217</v>
      </c>
    </row>
    <row r="12" spans="2:21" x14ac:dyDescent="0.2">
      <c r="C12" t="s">
        <v>75</v>
      </c>
      <c r="D12">
        <v>7.08</v>
      </c>
      <c r="E12">
        <v>19.239999999999998</v>
      </c>
      <c r="F12" s="151">
        <v>53.3</v>
      </c>
      <c r="G12" s="151">
        <v>-2.2999999999999998</v>
      </c>
      <c r="H12" s="151">
        <v>23.3</v>
      </c>
      <c r="I12" s="151">
        <v>52.6</v>
      </c>
      <c r="J12">
        <v>12697</v>
      </c>
      <c r="K12">
        <v>5384</v>
      </c>
      <c r="L12">
        <v>11537</v>
      </c>
      <c r="M12">
        <v>4717</v>
      </c>
      <c r="N12">
        <v>2189</v>
      </c>
      <c r="O12">
        <v>2236</v>
      </c>
      <c r="P12">
        <v>15324</v>
      </c>
      <c r="Q12" s="79">
        <v>10</v>
      </c>
      <c r="R12">
        <v>5</v>
      </c>
      <c r="S12">
        <v>0</v>
      </c>
      <c r="U12" t="s">
        <v>218</v>
      </c>
    </row>
    <row r="13" spans="2:21" x14ac:dyDescent="0.2">
      <c r="C13" t="s">
        <v>76</v>
      </c>
      <c r="D13">
        <v>1.37</v>
      </c>
      <c r="E13">
        <v>18.260000000000002</v>
      </c>
      <c r="F13" s="151">
        <v>60</v>
      </c>
      <c r="G13" s="151">
        <v>4</v>
      </c>
      <c r="H13" s="151">
        <v>39.1</v>
      </c>
      <c r="I13" s="151">
        <v>60.6</v>
      </c>
      <c r="J13">
        <v>13793</v>
      </c>
      <c r="K13">
        <v>4610</v>
      </c>
      <c r="L13">
        <v>8223</v>
      </c>
      <c r="M13">
        <v>5219</v>
      </c>
      <c r="N13">
        <v>1779</v>
      </c>
      <c r="O13">
        <v>1783</v>
      </c>
      <c r="P13">
        <v>14634</v>
      </c>
      <c r="Q13" s="79">
        <v>10</v>
      </c>
      <c r="R13">
        <v>6</v>
      </c>
      <c r="S13">
        <v>0</v>
      </c>
    </row>
    <row r="14" spans="2:21" x14ac:dyDescent="0.2">
      <c r="C14" s="79" t="s">
        <v>157</v>
      </c>
      <c r="D14" s="79">
        <v>1.45</v>
      </c>
      <c r="E14" s="79">
        <v>23.4</v>
      </c>
      <c r="F14" s="158">
        <v>27.3</v>
      </c>
      <c r="G14" s="158">
        <v>0</v>
      </c>
      <c r="H14" s="158">
        <v>26.4</v>
      </c>
      <c r="I14" s="158">
        <v>45.2</v>
      </c>
      <c r="J14" s="79">
        <v>15549</v>
      </c>
      <c r="K14" s="79">
        <v>6340</v>
      </c>
      <c r="L14" s="79">
        <v>10074</v>
      </c>
      <c r="M14" s="79">
        <v>4158</v>
      </c>
      <c r="N14" s="79">
        <v>2865</v>
      </c>
      <c r="O14" s="79">
        <v>1909</v>
      </c>
      <c r="P14" s="79">
        <v>10023</v>
      </c>
      <c r="Q14" s="79">
        <v>11</v>
      </c>
      <c r="R14" s="79">
        <v>1</v>
      </c>
      <c r="S14" s="79">
        <v>0</v>
      </c>
    </row>
    <row r="15" spans="2:21" x14ac:dyDescent="0.2">
      <c r="C15" t="s">
        <v>158</v>
      </c>
      <c r="D15">
        <v>1.72</v>
      </c>
      <c r="E15">
        <v>7.12</v>
      </c>
      <c r="F15" s="151">
        <v>46.88</v>
      </c>
      <c r="G15" s="151">
        <v>9.68</v>
      </c>
      <c r="H15" s="151">
        <v>49.48</v>
      </c>
      <c r="I15" s="151">
        <v>65.38</v>
      </c>
      <c r="J15">
        <v>13403</v>
      </c>
      <c r="K15">
        <v>3208</v>
      </c>
      <c r="L15">
        <v>7053</v>
      </c>
      <c r="M15">
        <v>4082</v>
      </c>
      <c r="N15">
        <v>2359</v>
      </c>
      <c r="O15">
        <v>2218</v>
      </c>
      <c r="P15">
        <v>9332</v>
      </c>
      <c r="Q15" s="79">
        <v>11</v>
      </c>
      <c r="R15">
        <v>2</v>
      </c>
      <c r="S15">
        <v>1</v>
      </c>
    </row>
    <row r="16" spans="2:21" x14ac:dyDescent="0.2">
      <c r="C16" t="s">
        <v>160</v>
      </c>
      <c r="D16">
        <v>2.04</v>
      </c>
      <c r="E16">
        <v>23.2</v>
      </c>
      <c r="F16" s="151">
        <v>53.22</v>
      </c>
      <c r="G16" s="151">
        <v>1.72</v>
      </c>
      <c r="H16" s="151">
        <v>44.32</v>
      </c>
      <c r="I16" s="151">
        <v>62.92</v>
      </c>
      <c r="J16">
        <v>12052</v>
      </c>
      <c r="K16">
        <v>2366</v>
      </c>
      <c r="L16">
        <v>6182</v>
      </c>
      <c r="M16">
        <v>3413</v>
      </c>
      <c r="N16">
        <v>2387</v>
      </c>
      <c r="O16">
        <v>2287</v>
      </c>
      <c r="P16">
        <v>10611</v>
      </c>
      <c r="Q16" s="79">
        <v>11</v>
      </c>
      <c r="R16">
        <v>3</v>
      </c>
      <c r="S16">
        <v>12</v>
      </c>
    </row>
    <row r="17" spans="3:19" x14ac:dyDescent="0.2">
      <c r="C17" t="s">
        <v>161</v>
      </c>
      <c r="D17">
        <v>3.21</v>
      </c>
      <c r="E17">
        <v>22</v>
      </c>
      <c r="F17" s="151">
        <v>61.91</v>
      </c>
      <c r="G17" s="151">
        <v>7.51</v>
      </c>
      <c r="H17" s="151">
        <v>44.11</v>
      </c>
      <c r="I17" s="151">
        <v>59.61</v>
      </c>
      <c r="J17">
        <v>15576</v>
      </c>
      <c r="K17">
        <v>4994</v>
      </c>
      <c r="L17">
        <v>10315</v>
      </c>
      <c r="M17">
        <v>4194</v>
      </c>
      <c r="N17">
        <v>3085</v>
      </c>
      <c r="O17">
        <v>2247</v>
      </c>
      <c r="P17">
        <v>9534</v>
      </c>
      <c r="Q17" s="79">
        <v>11</v>
      </c>
      <c r="R17">
        <v>4</v>
      </c>
      <c r="S17">
        <v>2</v>
      </c>
    </row>
    <row r="18" spans="3:19" x14ac:dyDescent="0.2">
      <c r="C18" t="s">
        <v>162</v>
      </c>
      <c r="D18">
        <v>2.9</v>
      </c>
      <c r="E18">
        <v>15.18</v>
      </c>
      <c r="F18" s="151">
        <v>36.6</v>
      </c>
      <c r="G18" s="151">
        <v>6.3</v>
      </c>
      <c r="H18" s="151">
        <v>50.4</v>
      </c>
      <c r="I18" s="151">
        <v>65.3</v>
      </c>
      <c r="J18">
        <v>15562</v>
      </c>
      <c r="K18">
        <v>5753</v>
      </c>
      <c r="L18">
        <v>10641</v>
      </c>
      <c r="M18">
        <v>4468</v>
      </c>
      <c r="N18">
        <v>3105</v>
      </c>
      <c r="O18">
        <v>2486</v>
      </c>
      <c r="P18">
        <v>10631</v>
      </c>
      <c r="Q18" s="79">
        <v>11</v>
      </c>
      <c r="R18">
        <v>5</v>
      </c>
      <c r="S18">
        <v>0</v>
      </c>
    </row>
    <row r="19" spans="3:19" x14ac:dyDescent="0.2">
      <c r="C19" t="s">
        <v>163</v>
      </c>
      <c r="D19">
        <v>1.42</v>
      </c>
      <c r="E19">
        <v>15.18</v>
      </c>
      <c r="F19" s="151">
        <v>47.19</v>
      </c>
      <c r="G19" s="151">
        <v>6.19</v>
      </c>
      <c r="H19" s="151">
        <v>51.89</v>
      </c>
      <c r="I19" s="151">
        <v>53.59</v>
      </c>
      <c r="J19">
        <v>16169</v>
      </c>
      <c r="K19">
        <v>5534</v>
      </c>
      <c r="L19">
        <v>9377</v>
      </c>
      <c r="M19">
        <v>6147</v>
      </c>
      <c r="N19">
        <v>3283</v>
      </c>
      <c r="O19">
        <v>3152</v>
      </c>
      <c r="P19">
        <v>12247</v>
      </c>
      <c r="Q19" s="79">
        <v>11</v>
      </c>
      <c r="R19">
        <v>6</v>
      </c>
      <c r="S19">
        <v>0</v>
      </c>
    </row>
    <row r="20" spans="3:19" x14ac:dyDescent="0.2">
      <c r="C20" s="79" t="s">
        <v>66</v>
      </c>
      <c r="D20" s="79">
        <v>4.9000000000000004</v>
      </c>
      <c r="E20" s="79">
        <v>7.96</v>
      </c>
      <c r="F20" s="158">
        <v>57.3</v>
      </c>
      <c r="G20" s="158">
        <v>-4.47</v>
      </c>
      <c r="H20" s="158">
        <v>36.799999999999997</v>
      </c>
      <c r="I20" s="158">
        <v>65.5</v>
      </c>
      <c r="J20" s="79">
        <v>17138</v>
      </c>
      <c r="K20" s="79">
        <v>9942</v>
      </c>
      <c r="L20" s="79">
        <v>16718</v>
      </c>
      <c r="M20" s="79">
        <v>2150</v>
      </c>
      <c r="N20" s="79">
        <v>1287</v>
      </c>
      <c r="O20" s="79">
        <v>1339</v>
      </c>
      <c r="P20" s="79">
        <v>5396</v>
      </c>
      <c r="Q20" s="79">
        <v>12</v>
      </c>
      <c r="R20" s="79">
        <v>1</v>
      </c>
      <c r="S20" s="79">
        <v>0</v>
      </c>
    </row>
    <row r="21" spans="3:19" x14ac:dyDescent="0.2">
      <c r="C21" t="s">
        <v>67</v>
      </c>
      <c r="D21">
        <v>0</v>
      </c>
      <c r="E21">
        <v>0.82</v>
      </c>
      <c r="F21" s="151">
        <v>29.54</v>
      </c>
      <c r="G21" s="151">
        <v>3.23</v>
      </c>
      <c r="H21" s="151">
        <v>24.84</v>
      </c>
      <c r="I21" s="151">
        <v>52.34</v>
      </c>
      <c r="J21">
        <v>12406</v>
      </c>
      <c r="K21">
        <v>4645</v>
      </c>
      <c r="L21">
        <v>11427</v>
      </c>
      <c r="M21">
        <v>2461</v>
      </c>
      <c r="N21">
        <v>1004</v>
      </c>
      <c r="O21">
        <v>1389</v>
      </c>
      <c r="P21">
        <v>3583</v>
      </c>
      <c r="Q21" s="79">
        <v>12</v>
      </c>
      <c r="R21">
        <v>2</v>
      </c>
      <c r="S21">
        <v>1</v>
      </c>
    </row>
    <row r="22" spans="3:19" x14ac:dyDescent="0.2">
      <c r="C22" t="s">
        <v>68</v>
      </c>
      <c r="D22">
        <v>0</v>
      </c>
      <c r="E22">
        <v>0.46</v>
      </c>
      <c r="F22" s="151">
        <v>32.4</v>
      </c>
      <c r="G22" s="151">
        <v>-3.03</v>
      </c>
      <c r="H22" s="151">
        <v>33</v>
      </c>
      <c r="I22" s="151">
        <v>34.200000000000003</v>
      </c>
      <c r="J22">
        <v>10295</v>
      </c>
      <c r="K22">
        <v>3772</v>
      </c>
      <c r="L22">
        <v>8281</v>
      </c>
      <c r="M22">
        <v>2521</v>
      </c>
      <c r="N22">
        <v>969</v>
      </c>
      <c r="O22">
        <v>1623</v>
      </c>
      <c r="P22">
        <v>3781</v>
      </c>
      <c r="Q22" s="79">
        <v>12</v>
      </c>
      <c r="R22">
        <v>3</v>
      </c>
      <c r="S22">
        <v>12</v>
      </c>
    </row>
    <row r="23" spans="3:19" x14ac:dyDescent="0.2">
      <c r="C23" t="s">
        <v>69</v>
      </c>
      <c r="D23">
        <v>8.3800000000000008</v>
      </c>
      <c r="E23">
        <v>10.42</v>
      </c>
      <c r="F23" s="151">
        <v>53.55</v>
      </c>
      <c r="G23" s="151">
        <v>-2.08</v>
      </c>
      <c r="H23" s="151">
        <v>33.450000000000003</v>
      </c>
      <c r="I23" s="151">
        <v>61.15</v>
      </c>
      <c r="J23">
        <v>17650</v>
      </c>
      <c r="K23">
        <v>5918</v>
      </c>
      <c r="L23">
        <v>16892</v>
      </c>
      <c r="M23">
        <v>2304</v>
      </c>
      <c r="N23">
        <v>1206</v>
      </c>
      <c r="O23">
        <v>1392</v>
      </c>
      <c r="P23">
        <v>5550</v>
      </c>
      <c r="Q23" s="79">
        <v>12</v>
      </c>
      <c r="R23">
        <v>4</v>
      </c>
      <c r="S23">
        <v>2</v>
      </c>
    </row>
    <row r="24" spans="3:19" x14ac:dyDescent="0.2">
      <c r="C24" t="s">
        <v>70</v>
      </c>
      <c r="D24">
        <v>7.38</v>
      </c>
      <c r="E24">
        <v>1.04</v>
      </c>
      <c r="F24" s="151">
        <v>53.2</v>
      </c>
      <c r="G24" s="151">
        <v>-0.65999999999999903</v>
      </c>
      <c r="H24" s="151">
        <v>35.700000000000003</v>
      </c>
      <c r="I24" s="151">
        <v>64.5</v>
      </c>
      <c r="J24">
        <v>18266</v>
      </c>
      <c r="K24">
        <v>8537</v>
      </c>
      <c r="L24">
        <v>17015</v>
      </c>
      <c r="M24">
        <v>2189</v>
      </c>
      <c r="N24">
        <v>1274</v>
      </c>
      <c r="O24">
        <v>1430</v>
      </c>
      <c r="P24">
        <v>5486</v>
      </c>
      <c r="Q24" s="79">
        <v>12</v>
      </c>
      <c r="R24">
        <v>5</v>
      </c>
      <c r="S24">
        <v>0</v>
      </c>
    </row>
    <row r="25" spans="3:19" x14ac:dyDescent="0.2">
      <c r="C25" t="s">
        <v>71</v>
      </c>
      <c r="D25">
        <v>7.5</v>
      </c>
      <c r="E25">
        <v>16.38</v>
      </c>
      <c r="F25" s="151">
        <v>52.56</v>
      </c>
      <c r="G25" s="151">
        <v>-1.43</v>
      </c>
      <c r="H25" s="151">
        <v>23.46</v>
      </c>
      <c r="I25" s="151">
        <v>55.66</v>
      </c>
      <c r="J25">
        <v>18227</v>
      </c>
      <c r="K25">
        <v>6124</v>
      </c>
      <c r="L25">
        <v>10754</v>
      </c>
      <c r="M25">
        <v>2458</v>
      </c>
      <c r="N25">
        <v>1028</v>
      </c>
      <c r="O25">
        <v>1398</v>
      </c>
      <c r="P25">
        <v>6108</v>
      </c>
      <c r="Q25" s="79">
        <v>12</v>
      </c>
      <c r="R25">
        <v>6</v>
      </c>
      <c r="S25">
        <v>0</v>
      </c>
    </row>
    <row r="26" spans="3:19" x14ac:dyDescent="0.2">
      <c r="C26" s="79" t="s">
        <v>65</v>
      </c>
      <c r="D26" s="79">
        <v>3.64</v>
      </c>
      <c r="E26" s="79">
        <v>7.7</v>
      </c>
      <c r="F26" s="158">
        <v>73.06</v>
      </c>
      <c r="G26" s="158">
        <v>4.96</v>
      </c>
      <c r="H26" s="158">
        <v>41.16</v>
      </c>
      <c r="I26" s="158">
        <v>71.66</v>
      </c>
      <c r="J26" s="79">
        <v>21100</v>
      </c>
      <c r="K26" s="79">
        <v>9628</v>
      </c>
      <c r="L26" s="79">
        <v>13999</v>
      </c>
      <c r="M26" s="79">
        <v>2615</v>
      </c>
      <c r="N26" s="79">
        <v>1556</v>
      </c>
      <c r="O26" s="79">
        <v>1563</v>
      </c>
      <c r="P26" s="79">
        <v>4919</v>
      </c>
      <c r="Q26" s="79">
        <v>13</v>
      </c>
      <c r="R26" s="79">
        <v>1</v>
      </c>
      <c r="S26" s="79">
        <v>0</v>
      </c>
    </row>
    <row r="27" spans="3:19" x14ac:dyDescent="0.2">
      <c r="C27" t="s">
        <v>64</v>
      </c>
      <c r="D27">
        <v>1.56</v>
      </c>
      <c r="E27">
        <v>2.2200000000000002</v>
      </c>
      <c r="F27" s="151">
        <v>24.59</v>
      </c>
      <c r="G27" s="151">
        <v>-1.06</v>
      </c>
      <c r="H27" s="151">
        <v>6.89</v>
      </c>
      <c r="I27" s="151">
        <v>13.49</v>
      </c>
      <c r="J27">
        <v>16279</v>
      </c>
      <c r="K27">
        <v>2777</v>
      </c>
      <c r="L27">
        <v>4764</v>
      </c>
      <c r="M27">
        <v>2509</v>
      </c>
      <c r="N27">
        <v>1393</v>
      </c>
      <c r="O27">
        <v>1886</v>
      </c>
      <c r="P27">
        <v>4103</v>
      </c>
      <c r="Q27" s="79">
        <v>13</v>
      </c>
      <c r="R27">
        <v>2</v>
      </c>
      <c r="S27">
        <v>1</v>
      </c>
    </row>
    <row r="28" spans="3:19" x14ac:dyDescent="0.2">
      <c r="C28" t="s">
        <v>60</v>
      </c>
      <c r="D28">
        <v>13.9</v>
      </c>
      <c r="E28">
        <v>10.38</v>
      </c>
      <c r="F28" s="151">
        <v>29.67</v>
      </c>
      <c r="G28" s="151">
        <v>2.2999999999999989</v>
      </c>
      <c r="H28" s="151">
        <v>29.069999999999997</v>
      </c>
      <c r="I28" s="151">
        <v>40.97</v>
      </c>
      <c r="J28">
        <v>17858</v>
      </c>
      <c r="K28">
        <v>1816</v>
      </c>
      <c r="L28">
        <v>4410</v>
      </c>
      <c r="M28">
        <v>1886</v>
      </c>
      <c r="N28">
        <v>1718</v>
      </c>
      <c r="O28">
        <v>1893</v>
      </c>
      <c r="P28">
        <v>6263</v>
      </c>
      <c r="Q28" s="79">
        <v>13</v>
      </c>
      <c r="R28">
        <v>3</v>
      </c>
      <c r="S28">
        <v>12</v>
      </c>
    </row>
    <row r="29" spans="3:19" x14ac:dyDescent="0.2">
      <c r="C29" t="s">
        <v>61</v>
      </c>
      <c r="D29">
        <v>3.34</v>
      </c>
      <c r="E29">
        <v>7.98</v>
      </c>
      <c r="F29" s="151">
        <v>65.209999999999994</v>
      </c>
      <c r="G29" s="151">
        <v>6.16</v>
      </c>
      <c r="H29" s="151">
        <v>37.81</v>
      </c>
      <c r="I29" s="151">
        <v>67.31</v>
      </c>
      <c r="J29">
        <v>22145</v>
      </c>
      <c r="K29">
        <v>6744</v>
      </c>
      <c r="L29">
        <v>13974</v>
      </c>
      <c r="M29">
        <v>2585</v>
      </c>
      <c r="N29">
        <v>1560</v>
      </c>
      <c r="O29">
        <v>1609</v>
      </c>
      <c r="P29">
        <v>5164</v>
      </c>
      <c r="Q29" s="79">
        <v>13</v>
      </c>
      <c r="R29">
        <v>4</v>
      </c>
      <c r="S29">
        <v>2</v>
      </c>
    </row>
    <row r="30" spans="3:19" x14ac:dyDescent="0.2">
      <c r="C30" t="s">
        <v>62</v>
      </c>
      <c r="D30">
        <v>3.02</v>
      </c>
      <c r="E30">
        <v>9.68</v>
      </c>
      <c r="F30" s="151">
        <v>63.81</v>
      </c>
      <c r="G30" s="151">
        <v>4.22</v>
      </c>
      <c r="H30" s="151">
        <v>36.31</v>
      </c>
      <c r="I30" s="151">
        <v>67.709999999999994</v>
      </c>
      <c r="J30">
        <v>21840</v>
      </c>
      <c r="K30">
        <v>9321</v>
      </c>
      <c r="L30">
        <v>13214</v>
      </c>
      <c r="M30">
        <v>2698</v>
      </c>
      <c r="N30">
        <v>1516</v>
      </c>
      <c r="O30">
        <v>1478</v>
      </c>
      <c r="P30">
        <v>5022</v>
      </c>
      <c r="Q30" s="79">
        <v>13</v>
      </c>
      <c r="R30">
        <v>5</v>
      </c>
      <c r="S30">
        <v>0</v>
      </c>
    </row>
    <row r="31" spans="3:19" x14ac:dyDescent="0.2">
      <c r="C31" t="s">
        <v>63</v>
      </c>
      <c r="D31">
        <v>3.94</v>
      </c>
      <c r="E31">
        <v>5.5</v>
      </c>
      <c r="F31" s="151">
        <v>66.72</v>
      </c>
      <c r="G31" s="151">
        <v>3.37</v>
      </c>
      <c r="H31" s="151">
        <v>41.52</v>
      </c>
      <c r="I31" s="151">
        <v>65.42</v>
      </c>
      <c r="J31">
        <v>16749</v>
      </c>
      <c r="K31">
        <v>7419</v>
      </c>
      <c r="L31">
        <v>11377</v>
      </c>
      <c r="M31">
        <v>2993</v>
      </c>
      <c r="N31">
        <v>1486</v>
      </c>
      <c r="O31">
        <v>1611</v>
      </c>
      <c r="P31">
        <v>5525</v>
      </c>
      <c r="Q31" s="79">
        <v>13</v>
      </c>
      <c r="R31">
        <v>6</v>
      </c>
      <c r="S31">
        <v>0</v>
      </c>
    </row>
    <row r="32" spans="3:19" x14ac:dyDescent="0.2">
      <c r="C32" s="79" t="s">
        <v>164</v>
      </c>
      <c r="D32" s="79">
        <v>1.21</v>
      </c>
      <c r="E32" s="79">
        <v>5.8</v>
      </c>
      <c r="F32" s="158">
        <v>78.8</v>
      </c>
      <c r="G32" s="158">
        <v>1.91</v>
      </c>
      <c r="H32" s="158">
        <v>27.1</v>
      </c>
      <c r="I32" s="158">
        <v>71.599999999999994</v>
      </c>
      <c r="J32" s="79">
        <v>13707</v>
      </c>
      <c r="K32" s="79">
        <v>5371</v>
      </c>
      <c r="L32" s="79">
        <v>4962</v>
      </c>
      <c r="M32" s="79">
        <v>4314</v>
      </c>
      <c r="N32" s="79">
        <v>2033</v>
      </c>
      <c r="O32" s="79">
        <v>1489</v>
      </c>
      <c r="P32" s="79">
        <v>16130</v>
      </c>
      <c r="Q32" s="79">
        <v>14</v>
      </c>
      <c r="R32" s="79">
        <v>1</v>
      </c>
      <c r="S32" s="79">
        <v>0</v>
      </c>
    </row>
    <row r="33" spans="3:19" x14ac:dyDescent="0.2">
      <c r="C33" t="s">
        <v>165</v>
      </c>
      <c r="D33">
        <v>9.57</v>
      </c>
      <c r="E33">
        <v>9</v>
      </c>
      <c r="F33" s="151">
        <v>49.42</v>
      </c>
      <c r="G33" s="151">
        <v>0.6</v>
      </c>
      <c r="H33" s="151">
        <v>10.42</v>
      </c>
      <c r="I33" s="151">
        <v>32.619999999999997</v>
      </c>
      <c r="J33">
        <v>12269</v>
      </c>
      <c r="K33">
        <v>2816</v>
      </c>
      <c r="L33">
        <v>3580</v>
      </c>
      <c r="M33">
        <v>2484</v>
      </c>
      <c r="N33">
        <v>1719</v>
      </c>
      <c r="O33">
        <v>1750</v>
      </c>
      <c r="P33">
        <v>11312</v>
      </c>
      <c r="Q33" s="79">
        <v>14</v>
      </c>
      <c r="R33">
        <v>2</v>
      </c>
      <c r="S33">
        <v>1</v>
      </c>
    </row>
    <row r="34" spans="3:19" x14ac:dyDescent="0.2">
      <c r="C34" t="s">
        <v>166</v>
      </c>
      <c r="D34">
        <v>36.78</v>
      </c>
      <c r="E34">
        <v>69.84</v>
      </c>
      <c r="F34" s="151">
        <v>68.58</v>
      </c>
      <c r="G34" s="151">
        <v>-0.14000000000000001</v>
      </c>
      <c r="H34" s="151">
        <v>13.68</v>
      </c>
      <c r="I34" s="151">
        <v>49.38</v>
      </c>
      <c r="J34">
        <v>10463</v>
      </c>
      <c r="K34">
        <v>2311</v>
      </c>
      <c r="L34">
        <v>4648</v>
      </c>
      <c r="M34">
        <v>2658</v>
      </c>
      <c r="N34">
        <v>1834</v>
      </c>
      <c r="O34">
        <v>1663</v>
      </c>
      <c r="P34">
        <v>13713</v>
      </c>
      <c r="Q34" s="79">
        <v>14</v>
      </c>
      <c r="R34">
        <v>3</v>
      </c>
      <c r="S34">
        <v>12</v>
      </c>
    </row>
    <row r="35" spans="3:19" x14ac:dyDescent="0.2">
      <c r="C35" t="s">
        <v>167</v>
      </c>
      <c r="D35">
        <v>4.54</v>
      </c>
      <c r="E35">
        <v>5.76</v>
      </c>
      <c r="F35" s="151">
        <v>78.69</v>
      </c>
      <c r="G35" s="151">
        <v>3.14</v>
      </c>
      <c r="H35" s="151">
        <v>22.29</v>
      </c>
      <c r="I35" s="151">
        <v>76.790000000000006</v>
      </c>
      <c r="J35">
        <v>16161</v>
      </c>
      <c r="K35">
        <v>3866</v>
      </c>
      <c r="L35">
        <v>8571</v>
      </c>
      <c r="M35">
        <v>4197</v>
      </c>
      <c r="N35">
        <v>1894</v>
      </c>
      <c r="O35">
        <v>1537</v>
      </c>
      <c r="P35">
        <v>17051</v>
      </c>
      <c r="Q35" s="79">
        <v>14</v>
      </c>
      <c r="R35">
        <v>4</v>
      </c>
      <c r="S35">
        <v>2</v>
      </c>
    </row>
    <row r="36" spans="3:19" x14ac:dyDescent="0.2">
      <c r="C36" t="s">
        <v>169</v>
      </c>
      <c r="D36">
        <v>2.81</v>
      </c>
      <c r="E36">
        <v>8.18</v>
      </c>
      <c r="F36" s="151">
        <v>71.61</v>
      </c>
      <c r="G36" s="151">
        <v>2.92</v>
      </c>
      <c r="H36" s="151">
        <v>27.21</v>
      </c>
      <c r="I36" s="151">
        <v>71.91</v>
      </c>
      <c r="J36">
        <v>15063</v>
      </c>
      <c r="K36">
        <v>4814</v>
      </c>
      <c r="L36">
        <v>7570</v>
      </c>
      <c r="M36">
        <v>4539</v>
      </c>
      <c r="N36">
        <v>1857</v>
      </c>
      <c r="O36">
        <v>1486</v>
      </c>
      <c r="P36">
        <v>13438</v>
      </c>
      <c r="Q36" s="79">
        <v>14</v>
      </c>
      <c r="R36">
        <v>5</v>
      </c>
      <c r="S36">
        <v>0</v>
      </c>
    </row>
    <row r="37" spans="3:19" x14ac:dyDescent="0.2">
      <c r="C37" t="s">
        <v>168</v>
      </c>
      <c r="D37">
        <v>2.9</v>
      </c>
      <c r="E37">
        <v>20.64</v>
      </c>
      <c r="F37" s="151">
        <v>83.96</v>
      </c>
      <c r="G37" s="151">
        <v>0.75</v>
      </c>
      <c r="H37" s="151">
        <v>23.66</v>
      </c>
      <c r="I37" s="151">
        <v>65.260000000000005</v>
      </c>
      <c r="J37">
        <v>15268</v>
      </c>
      <c r="K37">
        <v>3808</v>
      </c>
      <c r="L37">
        <v>5311</v>
      </c>
      <c r="M37">
        <v>5924</v>
      </c>
      <c r="N37">
        <v>1631</v>
      </c>
      <c r="O37">
        <v>1440</v>
      </c>
      <c r="P37">
        <v>14834</v>
      </c>
      <c r="Q37" s="79">
        <v>14</v>
      </c>
      <c r="R37">
        <v>6</v>
      </c>
      <c r="S37">
        <v>0</v>
      </c>
    </row>
    <row r="38" spans="3:19" x14ac:dyDescent="0.2">
      <c r="C38" s="79" t="s">
        <v>170</v>
      </c>
      <c r="D38" s="79">
        <v>1.95</v>
      </c>
      <c r="E38" s="79">
        <v>6.34</v>
      </c>
      <c r="F38" s="158">
        <v>78.45</v>
      </c>
      <c r="G38" s="158">
        <v>9.65</v>
      </c>
      <c r="H38" s="79">
        <v>10</v>
      </c>
      <c r="I38" s="158">
        <v>74.150000000000006</v>
      </c>
      <c r="J38" s="79">
        <v>15148</v>
      </c>
      <c r="K38" s="79">
        <v>5911</v>
      </c>
      <c r="L38" s="79">
        <v>6550</v>
      </c>
      <c r="M38" s="79">
        <v>5850</v>
      </c>
      <c r="N38" s="79">
        <v>1824</v>
      </c>
      <c r="O38" s="79">
        <v>1539</v>
      </c>
      <c r="P38" s="79">
        <v>14041</v>
      </c>
      <c r="Q38" s="79">
        <v>15</v>
      </c>
      <c r="R38" s="79">
        <v>1</v>
      </c>
      <c r="S38" s="79">
        <v>0</v>
      </c>
    </row>
    <row r="39" spans="3:19" x14ac:dyDescent="0.2">
      <c r="C39" t="s">
        <v>171</v>
      </c>
      <c r="D39">
        <v>14.04</v>
      </c>
      <c r="E39">
        <v>11.76</v>
      </c>
      <c r="F39" s="151">
        <v>63.741999999999997</v>
      </c>
      <c r="G39" s="151">
        <v>0.65200000000000002</v>
      </c>
      <c r="H39">
        <v>1</v>
      </c>
      <c r="I39" s="151">
        <v>37.14</v>
      </c>
      <c r="J39">
        <v>18144</v>
      </c>
      <c r="K39">
        <v>1788</v>
      </c>
      <c r="L39">
        <v>3722</v>
      </c>
      <c r="M39">
        <v>2710</v>
      </c>
      <c r="N39">
        <v>2003</v>
      </c>
      <c r="O39">
        <v>1866</v>
      </c>
      <c r="P39">
        <v>12171</v>
      </c>
      <c r="Q39" s="79">
        <v>15</v>
      </c>
      <c r="R39">
        <v>2</v>
      </c>
      <c r="S39">
        <v>1</v>
      </c>
    </row>
    <row r="40" spans="3:19" x14ac:dyDescent="0.2">
      <c r="C40" t="s">
        <v>173</v>
      </c>
      <c r="D40">
        <v>24.3</v>
      </c>
      <c r="E40">
        <v>22.71</v>
      </c>
      <c r="F40" s="151">
        <v>88.95</v>
      </c>
      <c r="G40" s="151">
        <v>7.65</v>
      </c>
      <c r="H40">
        <v>8</v>
      </c>
      <c r="I40" s="151">
        <v>75.45</v>
      </c>
      <c r="J40">
        <v>15614</v>
      </c>
      <c r="K40">
        <v>1838</v>
      </c>
      <c r="L40">
        <v>4348</v>
      </c>
      <c r="M40">
        <v>2629</v>
      </c>
      <c r="N40">
        <v>1990</v>
      </c>
      <c r="O40">
        <v>1753</v>
      </c>
      <c r="P40">
        <v>13241</v>
      </c>
      <c r="Q40" s="79">
        <v>15</v>
      </c>
      <c r="R40">
        <v>3</v>
      </c>
      <c r="S40">
        <v>12</v>
      </c>
    </row>
    <row r="41" spans="3:19" x14ac:dyDescent="0.2">
      <c r="C41" t="s">
        <v>172</v>
      </c>
      <c r="D41">
        <v>2.08</v>
      </c>
      <c r="E41">
        <v>4.0999999999999996</v>
      </c>
      <c r="F41" s="151">
        <v>90.98</v>
      </c>
      <c r="G41" s="151">
        <v>11.18</v>
      </c>
      <c r="H41">
        <v>11</v>
      </c>
      <c r="I41" s="151">
        <v>82.28</v>
      </c>
      <c r="J41">
        <v>16397</v>
      </c>
      <c r="K41">
        <v>3751</v>
      </c>
      <c r="L41">
        <v>6811</v>
      </c>
      <c r="M41">
        <v>4934</v>
      </c>
      <c r="N41">
        <v>1728</v>
      </c>
      <c r="O41">
        <v>1482</v>
      </c>
      <c r="P41">
        <v>13275</v>
      </c>
      <c r="Q41" s="79">
        <v>15</v>
      </c>
      <c r="R41">
        <v>4</v>
      </c>
      <c r="S41">
        <v>2</v>
      </c>
    </row>
    <row r="42" spans="3:19" x14ac:dyDescent="0.2">
      <c r="C42" t="s">
        <v>174</v>
      </c>
      <c r="D42">
        <v>2.2000000000000002</v>
      </c>
      <c r="E42">
        <v>6.18</v>
      </c>
      <c r="F42" s="151">
        <v>73.790000000000006</v>
      </c>
      <c r="G42" s="151">
        <v>14.19</v>
      </c>
      <c r="H42">
        <v>14</v>
      </c>
      <c r="I42" s="151">
        <v>72.489999999999995</v>
      </c>
      <c r="J42">
        <v>16708</v>
      </c>
      <c r="K42">
        <v>5227</v>
      </c>
      <c r="L42">
        <v>7274</v>
      </c>
      <c r="M42">
        <v>6185</v>
      </c>
      <c r="N42">
        <v>1773</v>
      </c>
      <c r="O42">
        <v>1520</v>
      </c>
      <c r="P42">
        <v>14007</v>
      </c>
      <c r="Q42" s="79">
        <v>15</v>
      </c>
      <c r="R42">
        <v>5</v>
      </c>
      <c r="S42">
        <v>0</v>
      </c>
    </row>
    <row r="43" spans="3:19" x14ac:dyDescent="0.2">
      <c r="C43" t="s">
        <v>175</v>
      </c>
      <c r="D43">
        <v>1.84</v>
      </c>
      <c r="E43">
        <v>5.3</v>
      </c>
      <c r="F43" s="151">
        <v>55.05</v>
      </c>
      <c r="G43" s="151">
        <v>9.65</v>
      </c>
      <c r="H43">
        <v>10</v>
      </c>
      <c r="I43" s="151">
        <v>74.55</v>
      </c>
      <c r="J43">
        <v>14602</v>
      </c>
      <c r="K43">
        <v>4604</v>
      </c>
      <c r="L43">
        <v>6027</v>
      </c>
      <c r="M43">
        <v>6624</v>
      </c>
      <c r="N43">
        <v>1708</v>
      </c>
      <c r="O43">
        <v>1520</v>
      </c>
      <c r="P43">
        <v>15075</v>
      </c>
      <c r="Q43" s="79">
        <v>15</v>
      </c>
      <c r="R43">
        <v>6</v>
      </c>
      <c r="S43">
        <v>0</v>
      </c>
    </row>
    <row r="44" spans="3:19" x14ac:dyDescent="0.2">
      <c r="C44" s="79" t="s">
        <v>176</v>
      </c>
      <c r="D44" s="79">
        <v>4.72</v>
      </c>
      <c r="E44" s="79">
        <v>26.07</v>
      </c>
      <c r="F44" s="158">
        <v>43.1</v>
      </c>
      <c r="G44" s="158">
        <v>-0.219999999999999</v>
      </c>
      <c r="H44" s="158">
        <v>13.3</v>
      </c>
      <c r="I44" s="158">
        <v>40.9</v>
      </c>
      <c r="J44" s="79">
        <v>23564</v>
      </c>
      <c r="K44" s="79">
        <v>4539</v>
      </c>
      <c r="L44" s="79">
        <v>11955</v>
      </c>
      <c r="M44" s="79">
        <v>5375</v>
      </c>
      <c r="N44" s="79">
        <v>2347</v>
      </c>
      <c r="O44" s="79">
        <v>1649</v>
      </c>
      <c r="P44" s="79">
        <v>13293</v>
      </c>
      <c r="Q44" s="79">
        <v>16</v>
      </c>
      <c r="R44" s="79">
        <v>1</v>
      </c>
      <c r="S44" s="79">
        <v>0</v>
      </c>
    </row>
    <row r="45" spans="3:19" x14ac:dyDescent="0.2">
      <c r="C45" t="s">
        <v>177</v>
      </c>
      <c r="D45">
        <v>4.8</v>
      </c>
      <c r="E45">
        <v>21.9</v>
      </c>
      <c r="F45" s="151">
        <v>18</v>
      </c>
      <c r="G45" s="151">
        <v>0.35</v>
      </c>
      <c r="H45" s="151">
        <v>3.37</v>
      </c>
      <c r="I45" s="151">
        <v>13.2</v>
      </c>
      <c r="J45">
        <v>28208</v>
      </c>
      <c r="K45">
        <v>2192</v>
      </c>
      <c r="L45">
        <v>3948</v>
      </c>
      <c r="M45">
        <v>3746</v>
      </c>
      <c r="N45">
        <v>2119</v>
      </c>
      <c r="O45">
        <v>2224</v>
      </c>
      <c r="P45">
        <v>13916</v>
      </c>
      <c r="Q45" s="79">
        <v>16</v>
      </c>
      <c r="R45">
        <v>2</v>
      </c>
      <c r="S45">
        <v>1</v>
      </c>
    </row>
    <row r="46" spans="3:19" x14ac:dyDescent="0.2">
      <c r="C46" t="s">
        <v>178</v>
      </c>
      <c r="D46">
        <v>11.9</v>
      </c>
      <c r="E46">
        <v>18.3</v>
      </c>
      <c r="F46" s="151">
        <v>18.59</v>
      </c>
      <c r="G46" s="151">
        <v>0.73</v>
      </c>
      <c r="H46" s="151">
        <v>6.19</v>
      </c>
      <c r="I46" s="151">
        <v>21.49</v>
      </c>
      <c r="J46">
        <v>25477</v>
      </c>
      <c r="K46">
        <v>1568</v>
      </c>
      <c r="L46">
        <v>4395</v>
      </c>
      <c r="M46">
        <v>4066</v>
      </c>
      <c r="N46">
        <v>2055</v>
      </c>
      <c r="O46">
        <v>2132</v>
      </c>
      <c r="P46">
        <v>14225</v>
      </c>
      <c r="Q46" s="79">
        <v>16</v>
      </c>
      <c r="R46">
        <v>3</v>
      </c>
      <c r="S46">
        <v>12</v>
      </c>
    </row>
    <row r="47" spans="3:19" x14ac:dyDescent="0.2">
      <c r="C47" t="s">
        <v>179</v>
      </c>
      <c r="D47">
        <v>9.8000000000000007</v>
      </c>
      <c r="E47">
        <v>31.8</v>
      </c>
      <c r="F47" s="151">
        <v>16.04</v>
      </c>
      <c r="G47" s="151">
        <v>0.25</v>
      </c>
      <c r="H47" s="151">
        <v>9.0399999999999991</v>
      </c>
      <c r="I47" s="151">
        <v>24.54</v>
      </c>
      <c r="J47">
        <v>24762</v>
      </c>
      <c r="K47">
        <v>3195</v>
      </c>
      <c r="L47">
        <v>11437</v>
      </c>
      <c r="M47">
        <v>5088</v>
      </c>
      <c r="N47">
        <v>2253</v>
      </c>
      <c r="O47">
        <v>1796</v>
      </c>
      <c r="P47">
        <v>13241</v>
      </c>
      <c r="Q47" s="79">
        <v>16</v>
      </c>
      <c r="R47">
        <v>4</v>
      </c>
      <c r="S47">
        <v>2</v>
      </c>
    </row>
    <row r="48" spans="3:19" x14ac:dyDescent="0.2">
      <c r="C48" t="s">
        <v>180</v>
      </c>
      <c r="D48">
        <v>10.6</v>
      </c>
      <c r="E48">
        <v>15.6</v>
      </c>
      <c r="F48" s="151">
        <v>19.95</v>
      </c>
      <c r="G48" s="151">
        <v>-0.13</v>
      </c>
      <c r="H48" s="151">
        <v>9.25</v>
      </c>
      <c r="I48" s="151">
        <v>25.15</v>
      </c>
      <c r="J48">
        <v>23397</v>
      </c>
      <c r="K48">
        <v>4220</v>
      </c>
      <c r="L48">
        <v>13736</v>
      </c>
      <c r="M48">
        <v>5949</v>
      </c>
      <c r="N48">
        <v>2658</v>
      </c>
      <c r="O48">
        <v>2122</v>
      </c>
      <c r="P48">
        <v>14923</v>
      </c>
      <c r="Q48" s="79">
        <v>16</v>
      </c>
      <c r="R48">
        <v>5</v>
      </c>
      <c r="S48">
        <v>0</v>
      </c>
    </row>
    <row r="49" spans="3:19" x14ac:dyDescent="0.2">
      <c r="C49" t="s">
        <v>181</v>
      </c>
      <c r="D49">
        <v>13.8</v>
      </c>
      <c r="E49">
        <v>34.32</v>
      </c>
      <c r="F49" s="151">
        <v>17.73</v>
      </c>
      <c r="G49" s="151">
        <v>2.42</v>
      </c>
      <c r="H49" s="151">
        <v>13.43</v>
      </c>
      <c r="I49" s="151">
        <v>24.13</v>
      </c>
      <c r="J49">
        <v>25930</v>
      </c>
      <c r="K49">
        <v>3681</v>
      </c>
      <c r="L49">
        <v>11032</v>
      </c>
      <c r="M49">
        <v>7432</v>
      </c>
      <c r="N49">
        <v>2475</v>
      </c>
      <c r="O49">
        <v>2074</v>
      </c>
      <c r="P49">
        <v>19359</v>
      </c>
      <c r="Q49" s="79">
        <v>16</v>
      </c>
      <c r="R49">
        <v>6</v>
      </c>
      <c r="S49">
        <v>0</v>
      </c>
    </row>
    <row r="50" spans="3:19" x14ac:dyDescent="0.2">
      <c r="C50" s="79" t="s">
        <v>182</v>
      </c>
      <c r="D50" s="79">
        <v>5.62</v>
      </c>
      <c r="E50" s="79">
        <v>13.74</v>
      </c>
      <c r="F50" s="158">
        <v>29.34</v>
      </c>
      <c r="G50" s="158">
        <v>-3.21</v>
      </c>
      <c r="H50" s="158">
        <v>19.64</v>
      </c>
      <c r="I50" s="158">
        <v>32.64</v>
      </c>
      <c r="J50" s="79">
        <v>27527</v>
      </c>
      <c r="K50" s="79">
        <v>5914</v>
      </c>
      <c r="L50" s="79">
        <v>12222</v>
      </c>
      <c r="M50" s="79">
        <v>7177</v>
      </c>
      <c r="N50" s="79">
        <v>2545</v>
      </c>
      <c r="O50" s="79">
        <v>2286</v>
      </c>
      <c r="P50" s="79">
        <v>16452</v>
      </c>
      <c r="Q50" s="79">
        <v>17</v>
      </c>
      <c r="R50" s="79">
        <v>1</v>
      </c>
      <c r="S50" s="79">
        <v>0</v>
      </c>
    </row>
    <row r="51" spans="3:19" x14ac:dyDescent="0.2">
      <c r="C51" t="s">
        <v>183</v>
      </c>
      <c r="D51">
        <v>11.52</v>
      </c>
      <c r="E51">
        <v>33.6</v>
      </c>
      <c r="F51" s="151">
        <v>38.6</v>
      </c>
      <c r="G51" s="151">
        <v>-0.4</v>
      </c>
      <c r="H51" s="151">
        <v>12.1</v>
      </c>
      <c r="I51" s="151">
        <v>29.3</v>
      </c>
      <c r="J51">
        <v>29986</v>
      </c>
      <c r="K51">
        <v>2146</v>
      </c>
      <c r="L51">
        <v>4617</v>
      </c>
      <c r="M51">
        <v>4372</v>
      </c>
      <c r="N51">
        <v>2398</v>
      </c>
      <c r="O51">
        <v>2550</v>
      </c>
      <c r="P51">
        <v>15622</v>
      </c>
      <c r="Q51" s="79">
        <v>17</v>
      </c>
      <c r="R51">
        <v>2</v>
      </c>
      <c r="S51">
        <v>1</v>
      </c>
    </row>
    <row r="52" spans="3:19" x14ac:dyDescent="0.2">
      <c r="C52" t="s">
        <v>184</v>
      </c>
      <c r="D52">
        <v>21.87</v>
      </c>
      <c r="E52">
        <v>21.99</v>
      </c>
      <c r="F52" s="151">
        <v>31.9</v>
      </c>
      <c r="G52" s="151">
        <v>0.31</v>
      </c>
      <c r="H52" s="151">
        <v>9.4</v>
      </c>
      <c r="I52" s="151">
        <v>32.1</v>
      </c>
      <c r="J52">
        <v>21637</v>
      </c>
      <c r="K52">
        <v>2019</v>
      </c>
      <c r="L52">
        <v>5360</v>
      </c>
      <c r="M52">
        <v>4344</v>
      </c>
      <c r="N52">
        <v>2410</v>
      </c>
      <c r="O52">
        <v>2445</v>
      </c>
      <c r="P52">
        <v>16062</v>
      </c>
      <c r="Q52" s="79">
        <v>17</v>
      </c>
      <c r="R52">
        <v>3</v>
      </c>
      <c r="S52">
        <v>12</v>
      </c>
    </row>
    <row r="53" spans="3:19" x14ac:dyDescent="0.2">
      <c r="C53" t="s">
        <v>185</v>
      </c>
      <c r="D53">
        <v>10.96</v>
      </c>
      <c r="E53">
        <v>4.8</v>
      </c>
      <c r="F53" s="151">
        <v>38.590000000000003</v>
      </c>
      <c r="G53" s="151">
        <v>0.12</v>
      </c>
      <c r="H53" s="151">
        <v>14.39</v>
      </c>
      <c r="I53" s="151">
        <v>40.39</v>
      </c>
      <c r="J53">
        <v>24884</v>
      </c>
      <c r="K53">
        <v>3945</v>
      </c>
      <c r="L53">
        <v>10599</v>
      </c>
      <c r="M53">
        <v>5151</v>
      </c>
      <c r="N53">
        <v>2369</v>
      </c>
      <c r="O53">
        <v>2247</v>
      </c>
      <c r="P53">
        <v>15427</v>
      </c>
      <c r="Q53" s="79">
        <v>17</v>
      </c>
      <c r="R53">
        <v>4</v>
      </c>
      <c r="S53">
        <v>2</v>
      </c>
    </row>
    <row r="54" spans="3:19" x14ac:dyDescent="0.2">
      <c r="C54" t="s">
        <v>186</v>
      </c>
      <c r="D54">
        <v>11.38</v>
      </c>
      <c r="E54">
        <v>8.1300000000000008</v>
      </c>
      <c r="F54" s="151">
        <v>51.63</v>
      </c>
      <c r="G54" s="151">
        <v>0.69</v>
      </c>
      <c r="H54" s="151">
        <v>24.43</v>
      </c>
      <c r="I54" s="151">
        <v>53.63</v>
      </c>
      <c r="J54">
        <v>27195</v>
      </c>
      <c r="K54">
        <v>5471</v>
      </c>
      <c r="L54">
        <v>12018</v>
      </c>
      <c r="M54">
        <v>6464</v>
      </c>
      <c r="N54">
        <v>2594</v>
      </c>
      <c r="O54">
        <v>2455</v>
      </c>
      <c r="P54">
        <v>17276</v>
      </c>
      <c r="Q54" s="79">
        <v>17</v>
      </c>
      <c r="R54">
        <v>5</v>
      </c>
      <c r="S54">
        <v>0</v>
      </c>
    </row>
    <row r="55" spans="3:19" x14ac:dyDescent="0.2">
      <c r="C55" t="s">
        <v>187</v>
      </c>
      <c r="D55">
        <v>10.199999999999999</v>
      </c>
      <c r="E55">
        <v>7.17</v>
      </c>
      <c r="F55" s="151">
        <v>32.979999999999997</v>
      </c>
      <c r="G55" s="151">
        <v>0.5</v>
      </c>
      <c r="H55" s="151">
        <v>16.68</v>
      </c>
      <c r="I55" s="151">
        <v>37.78</v>
      </c>
      <c r="J55">
        <v>24835</v>
      </c>
      <c r="K55">
        <v>4576</v>
      </c>
      <c r="L55">
        <v>10364</v>
      </c>
      <c r="M55">
        <v>7915</v>
      </c>
      <c r="N55">
        <v>2474</v>
      </c>
      <c r="O55">
        <v>2412</v>
      </c>
      <c r="P55">
        <v>18107</v>
      </c>
      <c r="Q55" s="79">
        <v>17</v>
      </c>
      <c r="R55">
        <v>6</v>
      </c>
      <c r="S55">
        <v>0</v>
      </c>
    </row>
    <row r="56" spans="3:19" x14ac:dyDescent="0.2">
      <c r="C56" s="79" t="s">
        <v>139</v>
      </c>
      <c r="D56" s="79">
        <v>8.7200000000000006</v>
      </c>
      <c r="E56" s="79">
        <v>15</v>
      </c>
      <c r="F56" s="158">
        <v>31.49</v>
      </c>
      <c r="G56" s="158">
        <v>4.82</v>
      </c>
      <c r="H56" s="158">
        <v>15.49</v>
      </c>
      <c r="I56" s="79" t="s">
        <v>193</v>
      </c>
      <c r="J56" s="79">
        <v>11183</v>
      </c>
      <c r="K56" s="79">
        <v>401</v>
      </c>
      <c r="L56" s="79">
        <v>5254</v>
      </c>
      <c r="M56" s="79">
        <v>2024</v>
      </c>
      <c r="N56" s="79">
        <v>3005</v>
      </c>
      <c r="O56" s="79">
        <v>1253</v>
      </c>
      <c r="P56" s="79">
        <v>3767</v>
      </c>
      <c r="Q56" s="79">
        <v>32</v>
      </c>
      <c r="R56" s="79">
        <v>9</v>
      </c>
      <c r="S56" s="79">
        <v>2</v>
      </c>
    </row>
    <row r="57" spans="3:19" x14ac:dyDescent="0.2">
      <c r="C57" t="s">
        <v>140</v>
      </c>
      <c r="D57">
        <v>14.04</v>
      </c>
      <c r="E57">
        <v>18</v>
      </c>
      <c r="F57" s="151">
        <v>27.69</v>
      </c>
      <c r="G57" s="151">
        <v>7.01</v>
      </c>
      <c r="H57" s="151">
        <v>41.79</v>
      </c>
      <c r="I57" t="s">
        <v>193</v>
      </c>
      <c r="J57">
        <v>11725</v>
      </c>
      <c r="K57">
        <v>355</v>
      </c>
      <c r="L57">
        <v>4617</v>
      </c>
      <c r="M57">
        <v>2408</v>
      </c>
      <c r="N57">
        <v>2734</v>
      </c>
      <c r="O57">
        <v>974</v>
      </c>
      <c r="P57">
        <v>3662</v>
      </c>
      <c r="Q57" s="79">
        <v>32</v>
      </c>
      <c r="R57">
        <v>10</v>
      </c>
      <c r="S57">
        <v>2</v>
      </c>
    </row>
    <row r="58" spans="3:19" x14ac:dyDescent="0.2">
      <c r="C58" t="s">
        <v>141</v>
      </c>
      <c r="D58">
        <v>10.8</v>
      </c>
      <c r="E58">
        <v>12</v>
      </c>
      <c r="F58" s="151">
        <v>32.65</v>
      </c>
      <c r="G58" s="151">
        <v>6.14</v>
      </c>
      <c r="H58" s="151">
        <v>45.05</v>
      </c>
      <c r="I58" t="s">
        <v>193</v>
      </c>
      <c r="J58">
        <v>23895</v>
      </c>
      <c r="K58">
        <v>412</v>
      </c>
      <c r="L58">
        <v>3661</v>
      </c>
      <c r="M58">
        <v>3108</v>
      </c>
      <c r="N58">
        <v>3144</v>
      </c>
      <c r="O58">
        <v>1022</v>
      </c>
      <c r="P58">
        <v>3050</v>
      </c>
      <c r="Q58" s="79">
        <v>32</v>
      </c>
      <c r="R58">
        <v>11</v>
      </c>
      <c r="S58">
        <v>1</v>
      </c>
    </row>
    <row r="59" spans="3:19" x14ac:dyDescent="0.2">
      <c r="C59" t="s">
        <v>142</v>
      </c>
      <c r="D59">
        <v>8</v>
      </c>
      <c r="E59">
        <v>13.8</v>
      </c>
      <c r="F59" s="151">
        <v>61.79</v>
      </c>
      <c r="G59" s="151">
        <v>14.49</v>
      </c>
      <c r="H59" s="151">
        <v>56.39</v>
      </c>
      <c r="I59" t="s">
        <v>193</v>
      </c>
      <c r="J59">
        <v>17148</v>
      </c>
      <c r="K59">
        <v>289</v>
      </c>
      <c r="L59">
        <v>4261</v>
      </c>
      <c r="M59">
        <v>2381</v>
      </c>
      <c r="N59">
        <v>3015</v>
      </c>
      <c r="O59">
        <v>1439</v>
      </c>
      <c r="P59">
        <v>3813</v>
      </c>
      <c r="Q59" s="79">
        <v>32</v>
      </c>
      <c r="R59">
        <v>12</v>
      </c>
      <c r="S59">
        <v>12</v>
      </c>
    </row>
    <row r="60" spans="3:19" x14ac:dyDescent="0.2">
      <c r="C60" t="s">
        <v>143</v>
      </c>
      <c r="D60">
        <v>10.4</v>
      </c>
      <c r="E60">
        <v>12</v>
      </c>
      <c r="F60" s="151">
        <v>50.35</v>
      </c>
      <c r="G60" s="151">
        <v>16.850000000000001</v>
      </c>
      <c r="H60" s="151">
        <v>34.94</v>
      </c>
      <c r="I60" t="s">
        <v>193</v>
      </c>
      <c r="J60">
        <v>24290</v>
      </c>
      <c r="K60">
        <v>327</v>
      </c>
      <c r="L60">
        <v>3609</v>
      </c>
      <c r="M60">
        <v>2256</v>
      </c>
      <c r="N60">
        <v>3044</v>
      </c>
      <c r="O60">
        <v>1736</v>
      </c>
      <c r="P60">
        <v>3638</v>
      </c>
      <c r="Q60" s="79">
        <v>32</v>
      </c>
      <c r="R60">
        <v>2</v>
      </c>
      <c r="S60">
        <v>1</v>
      </c>
    </row>
    <row r="61" spans="3:19" x14ac:dyDescent="0.2">
      <c r="C61" t="s">
        <v>144</v>
      </c>
      <c r="D61">
        <v>13.6</v>
      </c>
      <c r="E61">
        <v>19.2</v>
      </c>
      <c r="F61" s="151">
        <v>58.64</v>
      </c>
      <c r="G61" s="151">
        <v>10.74</v>
      </c>
      <c r="H61" s="151">
        <v>33.75</v>
      </c>
      <c r="I61" t="s">
        <v>193</v>
      </c>
      <c r="J61">
        <v>20533</v>
      </c>
      <c r="K61">
        <v>284</v>
      </c>
      <c r="L61">
        <v>3543</v>
      </c>
      <c r="M61">
        <v>1885</v>
      </c>
      <c r="N61">
        <v>2910</v>
      </c>
      <c r="O61">
        <v>1824</v>
      </c>
      <c r="P61">
        <v>3776</v>
      </c>
      <c r="Q61" s="79">
        <v>32</v>
      </c>
      <c r="R61">
        <v>3</v>
      </c>
      <c r="S61">
        <v>12</v>
      </c>
    </row>
    <row r="62" spans="3:19" x14ac:dyDescent="0.2">
      <c r="C62" s="79" t="s">
        <v>155</v>
      </c>
      <c r="D62" s="79">
        <v>10.52</v>
      </c>
      <c r="E62" s="79">
        <v>12</v>
      </c>
      <c r="F62" s="158">
        <v>37.700000000000003</v>
      </c>
      <c r="G62" s="158">
        <v>5.69</v>
      </c>
      <c r="H62" s="158">
        <v>19.5</v>
      </c>
      <c r="I62" s="79" t="s">
        <v>193</v>
      </c>
      <c r="J62" s="79">
        <v>22849</v>
      </c>
      <c r="K62" s="79">
        <v>634</v>
      </c>
      <c r="L62" s="79">
        <v>7348</v>
      </c>
      <c r="M62" s="79">
        <v>4378</v>
      </c>
      <c r="N62" s="79">
        <v>2120</v>
      </c>
      <c r="O62" s="79">
        <v>824</v>
      </c>
      <c r="P62" s="79">
        <v>2888</v>
      </c>
      <c r="Q62" s="79">
        <v>33</v>
      </c>
      <c r="R62" s="79">
        <v>9</v>
      </c>
      <c r="S62" s="79">
        <v>2</v>
      </c>
    </row>
    <row r="63" spans="3:19" x14ac:dyDescent="0.2">
      <c r="C63" t="s">
        <v>145</v>
      </c>
      <c r="D63">
        <v>8</v>
      </c>
      <c r="E63">
        <v>14.4</v>
      </c>
      <c r="F63" s="151">
        <v>38.96</v>
      </c>
      <c r="G63" s="151">
        <v>10.16</v>
      </c>
      <c r="H63" s="151">
        <v>38.46</v>
      </c>
      <c r="I63" t="s">
        <v>193</v>
      </c>
      <c r="J63">
        <v>23184</v>
      </c>
      <c r="K63">
        <v>694</v>
      </c>
      <c r="L63">
        <v>7554</v>
      </c>
      <c r="M63">
        <v>4162</v>
      </c>
      <c r="N63">
        <v>1967</v>
      </c>
      <c r="O63">
        <v>1483</v>
      </c>
      <c r="P63">
        <v>2962</v>
      </c>
      <c r="Q63" s="79">
        <v>33</v>
      </c>
      <c r="R63">
        <v>10</v>
      </c>
      <c r="S63">
        <v>2</v>
      </c>
    </row>
    <row r="64" spans="3:19" x14ac:dyDescent="0.2">
      <c r="C64" t="s">
        <v>146</v>
      </c>
      <c r="D64">
        <v>8.6</v>
      </c>
      <c r="E64">
        <v>11.7</v>
      </c>
      <c r="F64" s="151">
        <v>40.71</v>
      </c>
      <c r="G64" s="151">
        <v>6.46</v>
      </c>
      <c r="H64" s="151">
        <v>49.81</v>
      </c>
      <c r="I64" t="s">
        <v>193</v>
      </c>
      <c r="J64">
        <v>30365</v>
      </c>
      <c r="K64">
        <v>398</v>
      </c>
      <c r="L64">
        <v>4184</v>
      </c>
      <c r="M64">
        <v>3673</v>
      </c>
      <c r="N64">
        <v>2599</v>
      </c>
      <c r="O64">
        <v>918</v>
      </c>
      <c r="P64">
        <v>2896</v>
      </c>
      <c r="Q64" s="79">
        <v>33</v>
      </c>
      <c r="R64">
        <v>11</v>
      </c>
      <c r="S64">
        <v>1</v>
      </c>
    </row>
    <row r="65" spans="3:19" x14ac:dyDescent="0.2">
      <c r="C65" t="s">
        <v>147</v>
      </c>
      <c r="D65">
        <v>12</v>
      </c>
      <c r="E65">
        <v>15.6</v>
      </c>
      <c r="F65" s="151">
        <v>76.47</v>
      </c>
      <c r="G65" s="151">
        <v>17.57</v>
      </c>
      <c r="H65" s="151">
        <v>60.57</v>
      </c>
      <c r="I65" t="s">
        <v>193</v>
      </c>
      <c r="J65">
        <v>25588</v>
      </c>
      <c r="K65">
        <v>299</v>
      </c>
      <c r="L65">
        <v>4597</v>
      </c>
      <c r="M65">
        <v>2986</v>
      </c>
      <c r="N65">
        <v>2491</v>
      </c>
      <c r="O65">
        <v>947</v>
      </c>
      <c r="P65">
        <v>3158</v>
      </c>
      <c r="Q65" s="79">
        <v>33</v>
      </c>
      <c r="R65">
        <v>12</v>
      </c>
      <c r="S65">
        <v>12</v>
      </c>
    </row>
    <row r="66" spans="3:19" x14ac:dyDescent="0.2">
      <c r="C66" t="s">
        <v>148</v>
      </c>
      <c r="D66">
        <v>8.4</v>
      </c>
      <c r="E66">
        <v>11.4</v>
      </c>
      <c r="F66" s="151">
        <v>66.3</v>
      </c>
      <c r="G66" s="151">
        <v>26.8</v>
      </c>
      <c r="H66" s="151">
        <v>39.700000000000003</v>
      </c>
      <c r="I66" t="s">
        <v>193</v>
      </c>
      <c r="J66">
        <v>27277</v>
      </c>
      <c r="K66">
        <v>304</v>
      </c>
      <c r="L66">
        <v>4662</v>
      </c>
      <c r="M66">
        <v>2803</v>
      </c>
      <c r="N66">
        <v>2791</v>
      </c>
      <c r="O66">
        <v>907</v>
      </c>
      <c r="P66">
        <v>3479</v>
      </c>
      <c r="Q66" s="79">
        <v>33</v>
      </c>
      <c r="R66">
        <v>2</v>
      </c>
      <c r="S66">
        <v>1</v>
      </c>
    </row>
    <row r="67" spans="3:19" x14ac:dyDescent="0.2">
      <c r="C67" t="s">
        <v>149</v>
      </c>
      <c r="D67">
        <v>10.8</v>
      </c>
      <c r="E67">
        <v>18</v>
      </c>
      <c r="F67" s="151">
        <v>64.69</v>
      </c>
      <c r="G67" s="151">
        <v>13.49</v>
      </c>
      <c r="H67" s="151">
        <v>28.19</v>
      </c>
      <c r="I67" t="s">
        <v>193</v>
      </c>
      <c r="J67">
        <v>25564</v>
      </c>
      <c r="K67">
        <v>281</v>
      </c>
      <c r="L67">
        <v>4307</v>
      </c>
      <c r="M67">
        <v>3222</v>
      </c>
      <c r="N67">
        <v>2560</v>
      </c>
      <c r="O67">
        <v>1064</v>
      </c>
      <c r="P67">
        <v>3759</v>
      </c>
      <c r="Q67" s="79">
        <v>33</v>
      </c>
      <c r="R67">
        <v>3</v>
      </c>
      <c r="S67">
        <v>12</v>
      </c>
    </row>
    <row r="68" spans="3:19" x14ac:dyDescent="0.2">
      <c r="C68" s="79" t="s">
        <v>156</v>
      </c>
      <c r="D68" s="79">
        <v>0.8</v>
      </c>
      <c r="E68" s="79">
        <v>0.4</v>
      </c>
      <c r="F68" s="158">
        <v>37.75</v>
      </c>
      <c r="G68" s="158">
        <v>6.85</v>
      </c>
      <c r="H68" s="158">
        <v>22.75</v>
      </c>
      <c r="I68" s="79" t="s">
        <v>193</v>
      </c>
      <c r="J68" s="79">
        <v>2028</v>
      </c>
      <c r="K68" s="79">
        <v>1659</v>
      </c>
      <c r="L68" s="79">
        <v>4553</v>
      </c>
      <c r="M68" s="79">
        <v>2365</v>
      </c>
      <c r="N68" s="79">
        <v>2859</v>
      </c>
      <c r="O68" s="79">
        <v>2104</v>
      </c>
      <c r="P68" s="79">
        <v>2764</v>
      </c>
      <c r="Q68" s="79">
        <v>34</v>
      </c>
      <c r="R68" s="79">
        <v>9</v>
      </c>
      <c r="S68" s="79">
        <v>2</v>
      </c>
    </row>
    <row r="69" spans="3:19" x14ac:dyDescent="0.2">
      <c r="C69" t="s">
        <v>150</v>
      </c>
      <c r="D69">
        <v>8.36</v>
      </c>
      <c r="E69">
        <v>16.8</v>
      </c>
      <c r="F69" s="151">
        <v>35.130000000000003</v>
      </c>
      <c r="G69" s="151">
        <v>7.73</v>
      </c>
      <c r="H69" s="151">
        <v>44.23</v>
      </c>
      <c r="I69" t="s">
        <v>193</v>
      </c>
      <c r="J69">
        <v>15518</v>
      </c>
      <c r="K69">
        <v>392</v>
      </c>
      <c r="L69">
        <v>5574</v>
      </c>
      <c r="M69">
        <v>2523</v>
      </c>
      <c r="N69">
        <v>3069</v>
      </c>
      <c r="O69">
        <v>1362</v>
      </c>
      <c r="P69">
        <v>3750</v>
      </c>
      <c r="Q69" s="79">
        <v>34</v>
      </c>
      <c r="R69">
        <v>10</v>
      </c>
      <c r="S69">
        <v>2</v>
      </c>
    </row>
    <row r="70" spans="3:19" x14ac:dyDescent="0.2">
      <c r="C70" t="s">
        <v>151</v>
      </c>
      <c r="D70">
        <v>8.8000000000000007</v>
      </c>
      <c r="E70">
        <v>10.8</v>
      </c>
      <c r="F70" s="151">
        <v>37.28</v>
      </c>
      <c r="G70" s="151">
        <v>8.2799999999999994</v>
      </c>
      <c r="H70" s="151">
        <v>47.98</v>
      </c>
      <c r="I70" t="s">
        <v>193</v>
      </c>
      <c r="J70">
        <v>24781</v>
      </c>
      <c r="K70">
        <v>353</v>
      </c>
      <c r="L70">
        <v>3440</v>
      </c>
      <c r="M70">
        <v>2755</v>
      </c>
      <c r="N70">
        <v>3089</v>
      </c>
      <c r="O70">
        <v>1706</v>
      </c>
      <c r="P70">
        <v>3073</v>
      </c>
      <c r="Q70" s="79">
        <v>34</v>
      </c>
      <c r="R70">
        <v>11</v>
      </c>
      <c r="S70">
        <v>1</v>
      </c>
    </row>
    <row r="71" spans="3:19" x14ac:dyDescent="0.2">
      <c r="C71" t="s">
        <v>152</v>
      </c>
      <c r="D71">
        <v>13.4</v>
      </c>
      <c r="E71">
        <v>16.8</v>
      </c>
      <c r="F71" s="151">
        <v>59.02</v>
      </c>
      <c r="G71" s="151">
        <v>13.72</v>
      </c>
      <c r="H71" s="151">
        <v>59.12</v>
      </c>
      <c r="I71" t="s">
        <v>193</v>
      </c>
      <c r="J71">
        <v>19843</v>
      </c>
      <c r="K71">
        <v>279</v>
      </c>
      <c r="L71">
        <v>3608</v>
      </c>
      <c r="M71">
        <v>2335</v>
      </c>
      <c r="N71">
        <v>2921</v>
      </c>
      <c r="O71">
        <v>1087</v>
      </c>
      <c r="P71">
        <v>3498</v>
      </c>
      <c r="Q71" s="79">
        <v>34</v>
      </c>
      <c r="R71">
        <v>12</v>
      </c>
      <c r="S71">
        <v>12</v>
      </c>
    </row>
    <row r="72" spans="3:19" x14ac:dyDescent="0.2">
      <c r="C72" t="s">
        <v>153</v>
      </c>
      <c r="D72">
        <v>10.08</v>
      </c>
      <c r="E72">
        <v>12</v>
      </c>
      <c r="F72" s="151">
        <v>53.58</v>
      </c>
      <c r="G72" s="151">
        <v>19.98</v>
      </c>
      <c r="H72" s="151">
        <v>37.58</v>
      </c>
      <c r="I72" t="s">
        <v>193</v>
      </c>
      <c r="J72">
        <v>22067</v>
      </c>
      <c r="K72">
        <v>240</v>
      </c>
      <c r="L72">
        <v>3313</v>
      </c>
      <c r="M72">
        <v>1916</v>
      </c>
      <c r="N72">
        <v>2797</v>
      </c>
      <c r="O72">
        <v>1239</v>
      </c>
      <c r="P72">
        <v>3303</v>
      </c>
      <c r="Q72" s="79">
        <v>34</v>
      </c>
      <c r="R72">
        <v>2</v>
      </c>
      <c r="S72">
        <v>1</v>
      </c>
    </row>
    <row r="73" spans="3:19" x14ac:dyDescent="0.2">
      <c r="C73" t="s">
        <v>154</v>
      </c>
      <c r="D73">
        <v>15.6</v>
      </c>
      <c r="E73">
        <v>17.100000000000001</v>
      </c>
      <c r="F73" s="151">
        <v>66.05</v>
      </c>
      <c r="G73" s="151">
        <v>16.55</v>
      </c>
      <c r="H73" s="151">
        <v>32.15</v>
      </c>
      <c r="I73" t="s">
        <v>193</v>
      </c>
      <c r="J73">
        <v>18574</v>
      </c>
      <c r="K73">
        <v>228</v>
      </c>
      <c r="L73">
        <v>3443</v>
      </c>
      <c r="M73">
        <v>2022</v>
      </c>
      <c r="N73">
        <v>2860</v>
      </c>
      <c r="O73">
        <v>1509</v>
      </c>
      <c r="P73">
        <v>3642</v>
      </c>
      <c r="Q73" s="79">
        <v>34</v>
      </c>
      <c r="R73">
        <v>3</v>
      </c>
      <c r="S73">
        <v>12</v>
      </c>
    </row>
    <row r="82" spans="1:15" x14ac:dyDescent="0.2">
      <c r="C82" t="s">
        <v>221</v>
      </c>
      <c r="E82" t="s">
        <v>11</v>
      </c>
      <c r="J82" t="s">
        <v>20</v>
      </c>
    </row>
    <row r="84" spans="1:15" s="163" customFormat="1" x14ac:dyDescent="0.2">
      <c r="C84" s="163">
        <v>29.67</v>
      </c>
      <c r="E84" s="163">
        <v>1816</v>
      </c>
      <c r="F84" s="163">
        <v>4410</v>
      </c>
      <c r="G84" s="163">
        <v>1886</v>
      </c>
      <c r="H84" s="163">
        <v>1718</v>
      </c>
      <c r="I84" s="163">
        <v>1893</v>
      </c>
      <c r="J84" s="163">
        <v>6263</v>
      </c>
      <c r="K84" s="163">
        <v>13</v>
      </c>
      <c r="L84" s="163">
        <v>3</v>
      </c>
      <c r="M84" s="163">
        <v>12</v>
      </c>
    </row>
    <row r="85" spans="1:15" x14ac:dyDescent="0.2">
      <c r="C85" s="161">
        <v>63.74</v>
      </c>
      <c r="D85" s="161"/>
      <c r="E85" s="161">
        <v>1788</v>
      </c>
      <c r="F85" s="161">
        <v>3722</v>
      </c>
      <c r="G85" s="161">
        <v>2710</v>
      </c>
      <c r="H85" s="161">
        <v>2003</v>
      </c>
      <c r="I85" s="161">
        <v>1866</v>
      </c>
      <c r="J85" s="161">
        <v>12171</v>
      </c>
      <c r="K85" s="161">
        <v>15</v>
      </c>
      <c r="L85" s="161">
        <v>2</v>
      </c>
      <c r="M85" s="161">
        <v>1</v>
      </c>
    </row>
    <row r="86" spans="1:15" x14ac:dyDescent="0.2">
      <c r="C86">
        <v>52.56</v>
      </c>
      <c r="E86">
        <v>6124</v>
      </c>
      <c r="F86">
        <v>10754</v>
      </c>
      <c r="G86">
        <v>2458</v>
      </c>
      <c r="H86">
        <v>1028</v>
      </c>
      <c r="I86">
        <v>1398</v>
      </c>
      <c r="J86">
        <v>6108</v>
      </c>
      <c r="K86">
        <v>12</v>
      </c>
      <c r="L86">
        <v>6</v>
      </c>
      <c r="M86">
        <v>0</v>
      </c>
    </row>
    <row r="87" spans="1:15" x14ac:dyDescent="0.2">
      <c r="C87">
        <v>53.2</v>
      </c>
      <c r="E87">
        <v>8537</v>
      </c>
      <c r="F87">
        <v>17015</v>
      </c>
      <c r="G87">
        <v>2189</v>
      </c>
      <c r="H87">
        <v>1274</v>
      </c>
      <c r="I87">
        <v>1430</v>
      </c>
      <c r="J87">
        <v>5486</v>
      </c>
      <c r="K87">
        <v>12</v>
      </c>
      <c r="L87">
        <v>5</v>
      </c>
      <c r="M87">
        <v>0</v>
      </c>
      <c r="O87" t="s">
        <v>220</v>
      </c>
    </row>
    <row r="88" spans="1:15" s="163" customFormat="1" x14ac:dyDescent="0.2">
      <c r="A88" s="163" t="s">
        <v>196</v>
      </c>
      <c r="C88" s="163">
        <v>66.05</v>
      </c>
      <c r="E88" s="163">
        <v>228</v>
      </c>
      <c r="F88" s="163">
        <v>3443</v>
      </c>
      <c r="G88" s="163">
        <v>2022</v>
      </c>
      <c r="H88" s="163">
        <v>2860</v>
      </c>
      <c r="I88" s="163">
        <v>1509</v>
      </c>
      <c r="J88" s="163">
        <v>3642</v>
      </c>
      <c r="K88" s="163">
        <v>34</v>
      </c>
      <c r="L88" s="163">
        <v>3</v>
      </c>
      <c r="M88" s="163">
        <v>12</v>
      </c>
      <c r="O88" s="163" t="s">
        <v>217</v>
      </c>
    </row>
    <row r="89" spans="1:15" s="163" customFormat="1" x14ac:dyDescent="0.2">
      <c r="A89" s="163" t="s">
        <v>223</v>
      </c>
      <c r="C89" s="163">
        <v>59.02</v>
      </c>
      <c r="E89" s="163">
        <v>279</v>
      </c>
      <c r="F89" s="163">
        <v>3608</v>
      </c>
      <c r="G89" s="163">
        <v>2335</v>
      </c>
      <c r="H89" s="163">
        <v>2921</v>
      </c>
      <c r="I89" s="163">
        <v>1087</v>
      </c>
      <c r="J89" s="163">
        <v>3498</v>
      </c>
      <c r="K89" s="163">
        <v>34</v>
      </c>
      <c r="L89" s="163">
        <v>12</v>
      </c>
      <c r="M89" s="163">
        <v>12</v>
      </c>
      <c r="O89" s="163" t="s">
        <v>222</v>
      </c>
    </row>
    <row r="90" spans="1:15" s="163" customFormat="1" x14ac:dyDescent="0.2">
      <c r="C90" s="163">
        <v>58.64</v>
      </c>
      <c r="E90" s="163">
        <v>284</v>
      </c>
      <c r="F90" s="163">
        <v>3543</v>
      </c>
      <c r="G90" s="163">
        <v>1885</v>
      </c>
      <c r="H90" s="163">
        <v>2910</v>
      </c>
      <c r="I90" s="163">
        <v>1824</v>
      </c>
      <c r="J90" s="163">
        <v>3776</v>
      </c>
      <c r="K90" s="163">
        <v>32</v>
      </c>
      <c r="L90" s="163">
        <v>3</v>
      </c>
      <c r="M90" s="163">
        <v>12</v>
      </c>
    </row>
    <row r="91" spans="1:15" x14ac:dyDescent="0.2">
      <c r="C91">
        <v>73.06</v>
      </c>
      <c r="E91">
        <v>9628</v>
      </c>
      <c r="F91">
        <v>13999</v>
      </c>
      <c r="G91">
        <v>2615</v>
      </c>
      <c r="H91">
        <v>1556</v>
      </c>
      <c r="I91">
        <v>1563</v>
      </c>
      <c r="J91">
        <v>4919</v>
      </c>
      <c r="K91">
        <v>13</v>
      </c>
      <c r="L91">
        <v>1</v>
      </c>
      <c r="M91">
        <v>0</v>
      </c>
    </row>
    <row r="92" spans="1:15" s="163" customFormat="1" x14ac:dyDescent="0.2">
      <c r="C92" s="163">
        <v>31.9</v>
      </c>
      <c r="E92" s="163">
        <v>2019</v>
      </c>
      <c r="F92" s="163">
        <v>5360</v>
      </c>
      <c r="G92" s="163">
        <v>4344</v>
      </c>
      <c r="H92" s="163">
        <v>2410</v>
      </c>
      <c r="I92" s="163">
        <v>2445</v>
      </c>
      <c r="J92" s="163">
        <v>16062</v>
      </c>
      <c r="K92" s="163">
        <v>17</v>
      </c>
      <c r="L92" s="163">
        <v>3</v>
      </c>
      <c r="M92" s="163">
        <v>12</v>
      </c>
    </row>
    <row r="93" spans="1:15" x14ac:dyDescent="0.2">
      <c r="C93">
        <v>63.81</v>
      </c>
      <c r="E93">
        <v>9321</v>
      </c>
      <c r="F93">
        <v>13214</v>
      </c>
      <c r="G93">
        <v>2698</v>
      </c>
      <c r="H93">
        <v>1516</v>
      </c>
      <c r="I93">
        <v>1478</v>
      </c>
      <c r="J93">
        <v>5022</v>
      </c>
      <c r="K93">
        <v>13</v>
      </c>
      <c r="L93">
        <v>5</v>
      </c>
      <c r="M93">
        <v>0</v>
      </c>
    </row>
    <row r="94" spans="1:15" x14ac:dyDescent="0.2">
      <c r="C94" s="161">
        <v>53.58</v>
      </c>
      <c r="D94" s="161"/>
      <c r="E94" s="161">
        <v>240</v>
      </c>
      <c r="F94" s="161">
        <v>3313</v>
      </c>
      <c r="G94" s="161">
        <v>1916</v>
      </c>
      <c r="H94" s="161">
        <v>2797</v>
      </c>
      <c r="I94" s="161">
        <v>1239</v>
      </c>
      <c r="J94" s="161">
        <v>3303</v>
      </c>
      <c r="K94" s="161">
        <v>34</v>
      </c>
      <c r="L94" s="161">
        <v>2</v>
      </c>
      <c r="M94" s="161">
        <v>1</v>
      </c>
    </row>
    <row r="95" spans="1:15" x14ac:dyDescent="0.2">
      <c r="B95" s="162"/>
      <c r="C95" s="162">
        <v>65.209999999999994</v>
      </c>
      <c r="D95" s="162"/>
      <c r="E95" s="162">
        <v>6744</v>
      </c>
      <c r="F95" s="162">
        <v>13974</v>
      </c>
      <c r="G95" s="162">
        <v>2585</v>
      </c>
      <c r="H95" s="162">
        <v>1560</v>
      </c>
      <c r="I95" s="162">
        <v>1609</v>
      </c>
      <c r="J95" s="162">
        <v>5164</v>
      </c>
      <c r="K95" s="162">
        <v>13</v>
      </c>
      <c r="L95" s="162">
        <v>4</v>
      </c>
      <c r="M95" s="162">
        <v>2</v>
      </c>
      <c r="N95" s="162"/>
    </row>
    <row r="96" spans="1:15" x14ac:dyDescent="0.2">
      <c r="B96" s="162"/>
      <c r="C96" s="162">
        <v>37.700000000000003</v>
      </c>
      <c r="D96" s="162"/>
      <c r="E96" s="162">
        <v>634</v>
      </c>
      <c r="F96" s="162">
        <v>7348</v>
      </c>
      <c r="G96" s="162">
        <v>4378</v>
      </c>
      <c r="H96" s="162">
        <v>2120</v>
      </c>
      <c r="I96" s="162">
        <v>824</v>
      </c>
      <c r="J96" s="162">
        <v>2888</v>
      </c>
      <c r="K96" s="162">
        <v>33</v>
      </c>
      <c r="L96" s="162">
        <v>9</v>
      </c>
      <c r="M96" s="162">
        <v>2</v>
      </c>
      <c r="N96" s="162"/>
    </row>
    <row r="97" spans="2:14" x14ac:dyDescent="0.2">
      <c r="B97" s="162"/>
      <c r="C97" s="162">
        <v>38.96</v>
      </c>
      <c r="D97" s="162"/>
      <c r="E97" s="162">
        <v>694</v>
      </c>
      <c r="F97" s="162">
        <v>7554</v>
      </c>
      <c r="G97" s="162">
        <v>4162</v>
      </c>
      <c r="H97" s="162">
        <v>1967</v>
      </c>
      <c r="I97" s="162">
        <v>1483</v>
      </c>
      <c r="J97" s="162">
        <v>2962</v>
      </c>
      <c r="K97" s="162">
        <v>33</v>
      </c>
      <c r="L97" s="162">
        <v>10</v>
      </c>
      <c r="M97" s="162">
        <v>2</v>
      </c>
      <c r="N97" s="162"/>
    </row>
    <row r="98" spans="2:14" x14ac:dyDescent="0.2">
      <c r="C98">
        <v>19.95</v>
      </c>
      <c r="E98">
        <v>4220</v>
      </c>
      <c r="F98">
        <v>13736</v>
      </c>
      <c r="G98">
        <v>5949</v>
      </c>
      <c r="H98">
        <v>2658</v>
      </c>
      <c r="I98">
        <v>2122</v>
      </c>
      <c r="J98">
        <v>14923</v>
      </c>
      <c r="K98">
        <v>16</v>
      </c>
      <c r="L98">
        <v>5</v>
      </c>
      <c r="M98">
        <v>0</v>
      </c>
    </row>
    <row r="99" spans="2:14" x14ac:dyDescent="0.2">
      <c r="C99">
        <v>43.1</v>
      </c>
      <c r="E99">
        <v>4539</v>
      </c>
      <c r="F99">
        <v>11955</v>
      </c>
      <c r="G99">
        <v>5375</v>
      </c>
      <c r="H99">
        <v>2347</v>
      </c>
      <c r="I99">
        <v>1649</v>
      </c>
      <c r="J99">
        <v>13293</v>
      </c>
      <c r="K99">
        <v>16</v>
      </c>
      <c r="L99">
        <v>1</v>
      </c>
      <c r="M99">
        <v>0</v>
      </c>
    </row>
    <row r="100" spans="2:14" x14ac:dyDescent="0.2">
      <c r="C100" s="161">
        <v>32.65</v>
      </c>
      <c r="D100" s="161"/>
      <c r="E100" s="161">
        <v>412</v>
      </c>
      <c r="F100" s="161">
        <v>3661</v>
      </c>
      <c r="G100" s="161">
        <v>3108</v>
      </c>
      <c r="H100" s="161">
        <v>3144</v>
      </c>
      <c r="I100" s="161">
        <v>1022</v>
      </c>
      <c r="J100" s="161">
        <v>3050</v>
      </c>
      <c r="K100" s="161">
        <v>32</v>
      </c>
      <c r="L100" s="161">
        <v>11</v>
      </c>
      <c r="M100" s="161">
        <v>1</v>
      </c>
    </row>
    <row r="101" spans="2:14" x14ac:dyDescent="0.2">
      <c r="C101" s="161">
        <v>50.35</v>
      </c>
      <c r="D101" s="161"/>
      <c r="E101" s="161">
        <v>327</v>
      </c>
      <c r="F101" s="161">
        <v>3609</v>
      </c>
      <c r="G101" s="161">
        <v>2256</v>
      </c>
      <c r="H101" s="161">
        <v>3044</v>
      </c>
      <c r="I101" s="161">
        <v>1736</v>
      </c>
      <c r="J101" s="161">
        <v>3638</v>
      </c>
      <c r="K101" s="161">
        <v>32</v>
      </c>
      <c r="L101" s="161">
        <v>2</v>
      </c>
      <c r="M101" s="161">
        <v>1</v>
      </c>
    </row>
    <row r="102" spans="2:14" x14ac:dyDescent="0.2">
      <c r="B102" s="162"/>
      <c r="C102" s="162">
        <v>16.04</v>
      </c>
      <c r="D102" s="162"/>
      <c r="E102" s="162">
        <v>3195</v>
      </c>
      <c r="F102" s="162">
        <v>11437</v>
      </c>
      <c r="G102" s="162">
        <v>5088</v>
      </c>
      <c r="H102" s="162">
        <v>2253</v>
      </c>
      <c r="I102" s="162">
        <v>1796</v>
      </c>
      <c r="J102" s="162">
        <v>13241</v>
      </c>
      <c r="K102" s="162">
        <v>16</v>
      </c>
      <c r="L102" s="162">
        <v>4</v>
      </c>
      <c r="M102" s="162">
        <v>2</v>
      </c>
      <c r="N102" s="162"/>
    </row>
    <row r="103" spans="2:14" x14ac:dyDescent="0.2">
      <c r="C103" s="161">
        <v>37.28</v>
      </c>
      <c r="D103" s="161"/>
      <c r="E103" s="161">
        <v>353</v>
      </c>
      <c r="F103" s="161">
        <v>3440</v>
      </c>
      <c r="G103" s="161">
        <v>2755</v>
      </c>
      <c r="H103" s="161">
        <v>3089</v>
      </c>
      <c r="I103" s="161">
        <v>1706</v>
      </c>
      <c r="J103" s="161">
        <v>3073</v>
      </c>
      <c r="K103" s="161">
        <v>34</v>
      </c>
      <c r="L103" s="161">
        <v>11</v>
      </c>
      <c r="M103" s="161">
        <v>1</v>
      </c>
    </row>
    <row r="104" spans="2:14" x14ac:dyDescent="0.2">
      <c r="C104">
        <v>32.979999999999997</v>
      </c>
      <c r="E104">
        <v>4576</v>
      </c>
      <c r="F104">
        <v>10364</v>
      </c>
      <c r="G104">
        <v>7915</v>
      </c>
      <c r="H104">
        <v>2474</v>
      </c>
      <c r="I104">
        <v>2412</v>
      </c>
      <c r="J104">
        <v>18107</v>
      </c>
      <c r="K104">
        <v>17</v>
      </c>
      <c r="L104">
        <v>6</v>
      </c>
      <c r="M104">
        <v>0</v>
      </c>
    </row>
    <row r="105" spans="2:14" x14ac:dyDescent="0.2">
      <c r="B105" s="162"/>
      <c r="C105" s="162">
        <v>38.590000000000003</v>
      </c>
      <c r="D105" s="162"/>
      <c r="E105" s="162">
        <v>3945</v>
      </c>
      <c r="F105" s="162">
        <v>10599</v>
      </c>
      <c r="G105" s="162">
        <v>5151</v>
      </c>
      <c r="H105" s="162">
        <v>2369</v>
      </c>
      <c r="I105" s="162">
        <v>2247</v>
      </c>
      <c r="J105" s="162">
        <v>15427</v>
      </c>
      <c r="K105" s="162">
        <v>17</v>
      </c>
      <c r="L105" s="162">
        <v>4</v>
      </c>
      <c r="M105" s="162">
        <v>2</v>
      </c>
      <c r="N105" s="162"/>
    </row>
    <row r="106" spans="2:14" s="163" customFormat="1" x14ac:dyDescent="0.2">
      <c r="C106" s="163">
        <v>18.59</v>
      </c>
      <c r="E106" s="163">
        <v>1568</v>
      </c>
      <c r="F106" s="163">
        <v>4395</v>
      </c>
      <c r="G106" s="163">
        <v>4066</v>
      </c>
      <c r="H106" s="163">
        <v>2055</v>
      </c>
      <c r="I106" s="163">
        <v>2132</v>
      </c>
      <c r="J106" s="163">
        <v>14225</v>
      </c>
      <c r="K106" s="163">
        <v>16</v>
      </c>
      <c r="L106" s="163">
        <v>3</v>
      </c>
      <c r="M106" s="163">
        <v>12</v>
      </c>
    </row>
    <row r="107" spans="2:14" s="163" customFormat="1" x14ac:dyDescent="0.2">
      <c r="C107" s="163">
        <v>64.69</v>
      </c>
      <c r="E107" s="163">
        <v>281</v>
      </c>
      <c r="F107" s="163">
        <v>4307</v>
      </c>
      <c r="G107" s="163">
        <v>3222</v>
      </c>
      <c r="H107" s="163">
        <v>2560</v>
      </c>
      <c r="I107" s="163">
        <v>1064</v>
      </c>
      <c r="J107" s="163">
        <v>3759</v>
      </c>
      <c r="K107" s="163">
        <v>33</v>
      </c>
      <c r="L107" s="163">
        <v>3</v>
      </c>
      <c r="M107" s="163">
        <v>12</v>
      </c>
    </row>
    <row r="108" spans="2:14" s="163" customFormat="1" x14ac:dyDescent="0.2">
      <c r="C108" s="163">
        <v>76.47</v>
      </c>
      <c r="E108" s="163">
        <v>299</v>
      </c>
      <c r="F108" s="163">
        <v>4597</v>
      </c>
      <c r="G108" s="163">
        <v>2986</v>
      </c>
      <c r="H108" s="163">
        <v>2491</v>
      </c>
      <c r="I108" s="163">
        <v>947</v>
      </c>
      <c r="J108" s="163">
        <v>3158</v>
      </c>
      <c r="K108" s="163">
        <v>33</v>
      </c>
      <c r="L108" s="163">
        <v>12</v>
      </c>
      <c r="M108" s="163">
        <v>12</v>
      </c>
    </row>
    <row r="109" spans="2:14" x14ac:dyDescent="0.2">
      <c r="C109">
        <v>17.73</v>
      </c>
      <c r="E109">
        <v>3681</v>
      </c>
      <c r="F109">
        <v>11032</v>
      </c>
      <c r="G109">
        <v>7432</v>
      </c>
      <c r="H109">
        <v>2475</v>
      </c>
      <c r="I109">
        <v>2074</v>
      </c>
      <c r="J109">
        <v>19359</v>
      </c>
      <c r="K109">
        <v>16</v>
      </c>
      <c r="L109">
        <v>6</v>
      </c>
      <c r="M109">
        <v>0</v>
      </c>
    </row>
    <row r="110" spans="2:14" x14ac:dyDescent="0.2">
      <c r="C110">
        <v>51.63</v>
      </c>
      <c r="E110">
        <v>5471</v>
      </c>
      <c r="F110">
        <v>12018</v>
      </c>
      <c r="G110">
        <v>6464</v>
      </c>
      <c r="H110">
        <v>2594</v>
      </c>
      <c r="I110">
        <v>2455</v>
      </c>
      <c r="J110">
        <v>17276</v>
      </c>
      <c r="K110">
        <v>17</v>
      </c>
      <c r="L110">
        <v>5</v>
      </c>
      <c r="M110">
        <v>0</v>
      </c>
    </row>
    <row r="111" spans="2:14" x14ac:dyDescent="0.2">
      <c r="C111" s="161">
        <v>66.3</v>
      </c>
      <c r="D111" s="161"/>
      <c r="E111" s="161">
        <v>304</v>
      </c>
      <c r="F111" s="161">
        <v>4662</v>
      </c>
      <c r="G111" s="161">
        <v>2803</v>
      </c>
      <c r="H111" s="161">
        <v>2791</v>
      </c>
      <c r="I111" s="161">
        <v>907</v>
      </c>
      <c r="J111" s="161">
        <v>3479</v>
      </c>
      <c r="K111" s="161">
        <v>33</v>
      </c>
      <c r="L111" s="161">
        <v>2</v>
      </c>
      <c r="M111" s="161">
        <v>1</v>
      </c>
      <c r="N111" s="161"/>
    </row>
    <row r="112" spans="2:14" x14ac:dyDescent="0.2">
      <c r="C112">
        <v>29.34</v>
      </c>
      <c r="E112">
        <v>5914</v>
      </c>
      <c r="F112">
        <v>12222</v>
      </c>
      <c r="G112">
        <v>7177</v>
      </c>
      <c r="H112">
        <v>2545</v>
      </c>
      <c r="I112">
        <v>2286</v>
      </c>
      <c r="J112">
        <v>16452</v>
      </c>
      <c r="K112">
        <v>17</v>
      </c>
      <c r="L112">
        <v>1</v>
      </c>
      <c r="M112">
        <v>0</v>
      </c>
    </row>
    <row r="113" spans="2:14" x14ac:dyDescent="0.2">
      <c r="B113" s="161"/>
      <c r="C113" s="161">
        <v>18</v>
      </c>
      <c r="D113" s="161"/>
      <c r="E113" s="161">
        <v>2192</v>
      </c>
      <c r="F113" s="161">
        <v>3948</v>
      </c>
      <c r="G113" s="161">
        <v>3746</v>
      </c>
      <c r="H113" s="161">
        <v>2119</v>
      </c>
      <c r="I113" s="161">
        <v>2224</v>
      </c>
      <c r="J113" s="161">
        <v>13916</v>
      </c>
      <c r="K113" s="161">
        <v>16</v>
      </c>
      <c r="L113" s="161">
        <v>2</v>
      </c>
      <c r="M113" s="161">
        <v>1</v>
      </c>
      <c r="N113" s="161"/>
    </row>
    <row r="114" spans="2:14" x14ac:dyDescent="0.2">
      <c r="B114" s="161"/>
      <c r="C114" s="161">
        <v>38.6</v>
      </c>
      <c r="D114" s="161"/>
      <c r="E114" s="161">
        <v>2146</v>
      </c>
      <c r="F114" s="161">
        <v>4617</v>
      </c>
      <c r="G114" s="161">
        <v>4372</v>
      </c>
      <c r="H114" s="161">
        <v>2398</v>
      </c>
      <c r="I114" s="161">
        <v>2550</v>
      </c>
      <c r="J114" s="161">
        <v>15622</v>
      </c>
      <c r="K114" s="161">
        <v>17</v>
      </c>
      <c r="L114" s="161">
        <v>2</v>
      </c>
      <c r="M114" s="161">
        <v>1</v>
      </c>
      <c r="N114" s="161"/>
    </row>
    <row r="115" spans="2:14" x14ac:dyDescent="0.2">
      <c r="B115" s="161"/>
      <c r="C115" s="161">
        <v>40.71</v>
      </c>
      <c r="D115" s="161"/>
      <c r="E115" s="161">
        <v>398</v>
      </c>
      <c r="F115" s="161">
        <v>4184</v>
      </c>
      <c r="G115" s="161">
        <v>3673</v>
      </c>
      <c r="H115" s="161">
        <v>2599</v>
      </c>
      <c r="I115" s="161">
        <v>918</v>
      </c>
      <c r="J115" s="161">
        <v>2896</v>
      </c>
      <c r="K115" s="161">
        <v>33</v>
      </c>
      <c r="L115" s="161">
        <v>11</v>
      </c>
      <c r="M115" s="161">
        <v>1</v>
      </c>
      <c r="N115" s="161"/>
    </row>
    <row r="116" spans="2:14" x14ac:dyDescent="0.2"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5D1-BCFA-F841-A054-5453AC75F2E6}">
  <dimension ref="F6:T80"/>
  <sheetViews>
    <sheetView topLeftCell="A4" workbookViewId="0">
      <selection activeCell="Q18" sqref="Q18"/>
    </sheetView>
  </sheetViews>
  <sheetFormatPr baseColWidth="10" defaultRowHeight="15" x14ac:dyDescent="0.2"/>
  <sheetData>
    <row r="6" spans="6:20" ht="29" x14ac:dyDescent="0.35">
      <c r="F6" s="159">
        <v>45174</v>
      </c>
      <c r="I6" s="160" t="s">
        <v>219</v>
      </c>
    </row>
    <row r="8" spans="6:20" x14ac:dyDescent="0.2">
      <c r="M8" s="151"/>
    </row>
    <row r="9" spans="6:20" x14ac:dyDescent="0.2">
      <c r="J9" s="151"/>
      <c r="K9" s="151"/>
      <c r="L9" s="151"/>
      <c r="M9" s="151"/>
    </row>
    <row r="10" spans="6:20" x14ac:dyDescent="0.2">
      <c r="I10" t="s">
        <v>188</v>
      </c>
      <c r="J10" t="s">
        <v>189</v>
      </c>
      <c r="K10" t="s">
        <v>190</v>
      </c>
      <c r="L10" t="s">
        <v>191</v>
      </c>
      <c r="M10" s="151" t="s">
        <v>192</v>
      </c>
      <c r="N10" t="s">
        <v>213</v>
      </c>
      <c r="O10" t="s">
        <v>214</v>
      </c>
      <c r="P10" t="s">
        <v>215</v>
      </c>
    </row>
    <row r="11" spans="6:20" x14ac:dyDescent="0.2">
      <c r="G11" s="79" t="s">
        <v>159</v>
      </c>
      <c r="H11" s="79"/>
      <c r="I11" s="79">
        <v>23.4</v>
      </c>
      <c r="J11" s="158">
        <v>10.1</v>
      </c>
      <c r="K11" s="158">
        <v>-3.9</v>
      </c>
      <c r="L11" s="158">
        <v>26.2</v>
      </c>
      <c r="M11" s="158">
        <v>47.2</v>
      </c>
      <c r="N11" s="79">
        <v>10</v>
      </c>
      <c r="O11" s="79">
        <v>1</v>
      </c>
      <c r="P11" s="79">
        <v>0</v>
      </c>
      <c r="Q11" s="79"/>
      <c r="R11" s="79"/>
      <c r="S11" s="79"/>
      <c r="T11" s="79"/>
    </row>
    <row r="12" spans="6:20" s="161" customFormat="1" x14ac:dyDescent="0.2">
      <c r="G12" s="161" t="s">
        <v>72</v>
      </c>
      <c r="I12" s="161">
        <v>2.2799999999999998</v>
      </c>
      <c r="J12" s="164" t="s">
        <v>193</v>
      </c>
      <c r="K12" s="164">
        <v>3.92</v>
      </c>
      <c r="L12" s="164">
        <v>34.92</v>
      </c>
      <c r="M12" s="164">
        <v>49.32</v>
      </c>
      <c r="N12" s="161">
        <v>10</v>
      </c>
      <c r="O12" s="161">
        <v>2</v>
      </c>
      <c r="P12" s="161">
        <v>1</v>
      </c>
    </row>
    <row r="13" spans="6:20" s="163" customFormat="1" x14ac:dyDescent="0.2">
      <c r="G13" s="163" t="s">
        <v>73</v>
      </c>
      <c r="I13" s="163">
        <v>4.0599999999999996</v>
      </c>
      <c r="J13" s="165">
        <v>44.32</v>
      </c>
      <c r="K13" s="165">
        <v>2.6</v>
      </c>
      <c r="L13" s="165">
        <v>32.9</v>
      </c>
      <c r="M13" s="165">
        <v>56.6</v>
      </c>
      <c r="N13" s="166">
        <v>10</v>
      </c>
      <c r="O13" s="163">
        <v>3</v>
      </c>
      <c r="P13" s="163">
        <v>12</v>
      </c>
    </row>
    <row r="14" spans="6:20" s="162" customFormat="1" x14ac:dyDescent="0.2">
      <c r="G14" s="162" t="s">
        <v>74</v>
      </c>
      <c r="I14" s="162">
        <v>13.4</v>
      </c>
      <c r="J14" s="167">
        <v>60.1</v>
      </c>
      <c r="K14" s="167">
        <v>-2.8</v>
      </c>
      <c r="L14" s="167">
        <v>31.5</v>
      </c>
      <c r="M14" s="167">
        <v>61.1</v>
      </c>
      <c r="N14" s="168">
        <v>10</v>
      </c>
      <c r="O14" s="162">
        <v>4</v>
      </c>
      <c r="P14" s="162">
        <v>2</v>
      </c>
    </row>
    <row r="15" spans="6:20" x14ac:dyDescent="0.2">
      <c r="G15" t="s">
        <v>75</v>
      </c>
      <c r="I15">
        <v>19.239999999999998</v>
      </c>
      <c r="J15" s="151">
        <v>53.3</v>
      </c>
      <c r="K15" s="151">
        <v>-2.2999999999999998</v>
      </c>
      <c r="L15" s="151">
        <v>23.3</v>
      </c>
      <c r="M15" s="151">
        <v>52.6</v>
      </c>
      <c r="N15" s="79">
        <v>10</v>
      </c>
      <c r="O15">
        <v>5</v>
      </c>
      <c r="P15">
        <v>0</v>
      </c>
    </row>
    <row r="16" spans="6:20" x14ac:dyDescent="0.2">
      <c r="G16" t="s">
        <v>76</v>
      </c>
      <c r="I16">
        <v>18.260000000000002</v>
      </c>
      <c r="J16" s="151">
        <v>60</v>
      </c>
      <c r="K16" s="151">
        <v>4</v>
      </c>
      <c r="L16" s="151">
        <v>39.1</v>
      </c>
      <c r="M16" s="151">
        <v>60.6</v>
      </c>
      <c r="N16" s="79">
        <v>10</v>
      </c>
      <c r="O16">
        <v>6</v>
      </c>
      <c r="P16">
        <v>0</v>
      </c>
    </row>
    <row r="17" spans="7:20" x14ac:dyDescent="0.2">
      <c r="G17" s="79" t="s">
        <v>157</v>
      </c>
      <c r="H17" s="79"/>
      <c r="I17" s="79">
        <v>23.4</v>
      </c>
      <c r="J17" s="158">
        <v>27.3</v>
      </c>
      <c r="K17" s="158">
        <v>0</v>
      </c>
      <c r="L17" s="158">
        <v>26.4</v>
      </c>
      <c r="M17" s="158">
        <v>45.2</v>
      </c>
      <c r="N17" s="79">
        <v>11</v>
      </c>
      <c r="O17" s="79">
        <v>1</v>
      </c>
      <c r="P17" s="79">
        <v>0</v>
      </c>
      <c r="Q17" s="79"/>
      <c r="R17" s="79"/>
      <c r="S17" s="79"/>
      <c r="T17" s="79"/>
    </row>
    <row r="18" spans="7:20" s="161" customFormat="1" x14ac:dyDescent="0.2">
      <c r="G18" s="161" t="s">
        <v>158</v>
      </c>
      <c r="I18" s="161">
        <v>7.12</v>
      </c>
      <c r="J18" s="164">
        <v>46.88</v>
      </c>
      <c r="K18" s="164">
        <v>9.68</v>
      </c>
      <c r="L18" s="164">
        <v>49.48</v>
      </c>
      <c r="M18" s="164">
        <v>65.38</v>
      </c>
      <c r="N18" s="161">
        <v>11</v>
      </c>
      <c r="O18" s="161">
        <v>2</v>
      </c>
      <c r="P18" s="161">
        <v>1</v>
      </c>
    </row>
    <row r="19" spans="7:20" s="163" customFormat="1" x14ac:dyDescent="0.2">
      <c r="G19" s="163" t="s">
        <v>160</v>
      </c>
      <c r="I19" s="163">
        <v>23.2</v>
      </c>
      <c r="J19" s="165">
        <v>53.22</v>
      </c>
      <c r="K19" s="165">
        <v>1.72</v>
      </c>
      <c r="L19" s="165">
        <v>44.32</v>
      </c>
      <c r="M19" s="165">
        <v>62.92</v>
      </c>
      <c r="N19" s="166">
        <v>11</v>
      </c>
      <c r="O19" s="163">
        <v>3</v>
      </c>
      <c r="P19" s="163">
        <v>12</v>
      </c>
    </row>
    <row r="20" spans="7:20" s="162" customFormat="1" x14ac:dyDescent="0.2">
      <c r="G20" s="162" t="s">
        <v>161</v>
      </c>
      <c r="I20" s="162">
        <v>22</v>
      </c>
      <c r="J20" s="167">
        <v>61.91</v>
      </c>
      <c r="K20" s="167">
        <v>7.51</v>
      </c>
      <c r="L20" s="167">
        <v>44.11</v>
      </c>
      <c r="M20" s="167">
        <v>59.61</v>
      </c>
      <c r="N20" s="168">
        <v>11</v>
      </c>
      <c r="O20" s="162">
        <v>4</v>
      </c>
      <c r="P20" s="162">
        <v>2</v>
      </c>
    </row>
    <row r="21" spans="7:20" x14ac:dyDescent="0.2">
      <c r="G21" t="s">
        <v>162</v>
      </c>
      <c r="I21">
        <v>15.18</v>
      </c>
      <c r="J21" s="151">
        <v>36.6</v>
      </c>
      <c r="K21" s="151">
        <v>6.3</v>
      </c>
      <c r="L21" s="151">
        <v>50.4</v>
      </c>
      <c r="M21" s="151">
        <v>65.3</v>
      </c>
      <c r="N21" s="79">
        <v>11</v>
      </c>
      <c r="O21">
        <v>5</v>
      </c>
      <c r="P21">
        <v>0</v>
      </c>
    </row>
    <row r="22" spans="7:20" x14ac:dyDescent="0.2">
      <c r="G22" t="s">
        <v>163</v>
      </c>
      <c r="I22">
        <v>15.18</v>
      </c>
      <c r="J22" s="151">
        <v>47.19</v>
      </c>
      <c r="K22" s="151">
        <v>6.19</v>
      </c>
      <c r="L22" s="151">
        <v>51.89</v>
      </c>
      <c r="M22" s="151">
        <v>53.59</v>
      </c>
      <c r="N22" s="79">
        <v>11</v>
      </c>
      <c r="O22">
        <v>6</v>
      </c>
      <c r="P22">
        <v>0</v>
      </c>
    </row>
    <row r="23" spans="7:20" x14ac:dyDescent="0.2">
      <c r="G23" s="79" t="s">
        <v>66</v>
      </c>
      <c r="H23" s="79"/>
      <c r="I23" s="79">
        <v>7.96</v>
      </c>
      <c r="J23" s="158">
        <v>57.3</v>
      </c>
      <c r="K23" s="158">
        <v>-4.47</v>
      </c>
      <c r="L23" s="158">
        <v>36.799999999999997</v>
      </c>
      <c r="M23" s="158">
        <v>65.5</v>
      </c>
      <c r="N23" s="79">
        <v>12</v>
      </c>
      <c r="O23" s="79">
        <v>1</v>
      </c>
      <c r="P23" s="79">
        <v>0</v>
      </c>
      <c r="Q23" s="79"/>
      <c r="R23" s="79"/>
      <c r="S23" s="79"/>
      <c r="T23" s="79"/>
    </row>
    <row r="24" spans="7:20" s="161" customFormat="1" x14ac:dyDescent="0.2">
      <c r="G24" s="161" t="s">
        <v>67</v>
      </c>
      <c r="I24" s="161">
        <v>0.82</v>
      </c>
      <c r="J24" s="164">
        <v>29.54</v>
      </c>
      <c r="K24" s="164">
        <v>3.23</v>
      </c>
      <c r="L24" s="164">
        <v>24.84</v>
      </c>
      <c r="M24" s="164">
        <v>52.34</v>
      </c>
      <c r="N24" s="161">
        <v>12</v>
      </c>
      <c r="O24" s="161">
        <v>2</v>
      </c>
      <c r="P24" s="161">
        <v>1</v>
      </c>
    </row>
    <row r="25" spans="7:20" s="163" customFormat="1" x14ac:dyDescent="0.2">
      <c r="G25" s="163" t="s">
        <v>68</v>
      </c>
      <c r="I25" s="163">
        <v>0.46</v>
      </c>
      <c r="J25" s="165">
        <v>32.4</v>
      </c>
      <c r="K25" s="165">
        <v>-3.03</v>
      </c>
      <c r="L25" s="165">
        <v>33</v>
      </c>
      <c r="M25" s="165">
        <v>34.200000000000003</v>
      </c>
      <c r="N25" s="166">
        <v>12</v>
      </c>
      <c r="O25" s="163">
        <v>3</v>
      </c>
      <c r="P25" s="163">
        <v>12</v>
      </c>
    </row>
    <row r="26" spans="7:20" s="162" customFormat="1" x14ac:dyDescent="0.2">
      <c r="G26" s="162" t="s">
        <v>69</v>
      </c>
      <c r="I26" s="162">
        <v>10.42</v>
      </c>
      <c r="J26" s="167">
        <v>53.55</v>
      </c>
      <c r="K26" s="167">
        <v>-2.08</v>
      </c>
      <c r="L26" s="167">
        <v>33.450000000000003</v>
      </c>
      <c r="M26" s="167">
        <v>61.15</v>
      </c>
      <c r="N26" s="168">
        <v>12</v>
      </c>
      <c r="O26" s="162">
        <v>4</v>
      </c>
      <c r="P26" s="162">
        <v>2</v>
      </c>
    </row>
    <row r="27" spans="7:20" x14ac:dyDescent="0.2">
      <c r="G27" t="s">
        <v>70</v>
      </c>
      <c r="I27">
        <v>1.04</v>
      </c>
      <c r="J27" s="151">
        <v>53.2</v>
      </c>
      <c r="K27" s="151">
        <v>-0.65999999999999903</v>
      </c>
      <c r="L27" s="151">
        <v>35.700000000000003</v>
      </c>
      <c r="M27" s="151">
        <v>64.5</v>
      </c>
      <c r="N27" s="79">
        <v>12</v>
      </c>
      <c r="O27">
        <v>5</v>
      </c>
      <c r="P27">
        <v>0</v>
      </c>
    </row>
    <row r="28" spans="7:20" x14ac:dyDescent="0.2">
      <c r="G28" t="s">
        <v>71</v>
      </c>
      <c r="I28">
        <v>16.38</v>
      </c>
      <c r="J28" s="151">
        <v>52.56</v>
      </c>
      <c r="K28" s="151">
        <v>-1.43</v>
      </c>
      <c r="L28" s="151">
        <v>23.46</v>
      </c>
      <c r="M28" s="151">
        <v>55.66</v>
      </c>
      <c r="N28" s="79">
        <v>12</v>
      </c>
      <c r="O28">
        <v>6</v>
      </c>
      <c r="P28">
        <v>0</v>
      </c>
    </row>
    <row r="29" spans="7:20" x14ac:dyDescent="0.2">
      <c r="G29" s="79" t="s">
        <v>65</v>
      </c>
      <c r="H29" s="79"/>
      <c r="I29" s="79">
        <v>7.7</v>
      </c>
      <c r="J29" s="158">
        <v>73.06</v>
      </c>
      <c r="K29" s="158">
        <v>4.96</v>
      </c>
      <c r="L29" s="158">
        <v>41.16</v>
      </c>
      <c r="M29" s="158">
        <v>71.66</v>
      </c>
      <c r="N29" s="79">
        <v>13</v>
      </c>
      <c r="O29" s="79">
        <v>1</v>
      </c>
      <c r="P29" s="79">
        <v>0</v>
      </c>
      <c r="Q29" s="79"/>
      <c r="R29" s="79"/>
      <c r="S29" s="79"/>
      <c r="T29" s="79"/>
    </row>
    <row r="30" spans="7:20" s="161" customFormat="1" x14ac:dyDescent="0.2">
      <c r="G30" s="161" t="s">
        <v>64</v>
      </c>
      <c r="I30" s="161">
        <v>2.2200000000000002</v>
      </c>
      <c r="J30" s="164">
        <v>24.59</v>
      </c>
      <c r="K30" s="164">
        <v>-1.06</v>
      </c>
      <c r="L30" s="164">
        <v>6.89</v>
      </c>
      <c r="M30" s="164">
        <v>13.49</v>
      </c>
      <c r="N30" s="161">
        <v>13</v>
      </c>
      <c r="O30" s="161">
        <v>2</v>
      </c>
      <c r="P30" s="161">
        <v>1</v>
      </c>
    </row>
    <row r="31" spans="7:20" s="163" customFormat="1" x14ac:dyDescent="0.2">
      <c r="G31" s="163" t="s">
        <v>60</v>
      </c>
      <c r="I31" s="163">
        <v>10.38</v>
      </c>
      <c r="J31" s="165">
        <v>29.67</v>
      </c>
      <c r="K31" s="165">
        <v>2.2999999999999989</v>
      </c>
      <c r="L31" s="165">
        <v>29.069999999999997</v>
      </c>
      <c r="M31" s="165">
        <v>40.97</v>
      </c>
      <c r="N31" s="166">
        <v>13</v>
      </c>
      <c r="O31" s="163">
        <v>3</v>
      </c>
      <c r="P31" s="163">
        <v>12</v>
      </c>
    </row>
    <row r="32" spans="7:20" s="162" customFormat="1" x14ac:dyDescent="0.2">
      <c r="G32" s="162" t="s">
        <v>61</v>
      </c>
      <c r="I32" s="162">
        <v>7.98</v>
      </c>
      <c r="J32" s="167">
        <v>65.209999999999994</v>
      </c>
      <c r="K32" s="167">
        <v>6.16</v>
      </c>
      <c r="L32" s="167">
        <v>37.81</v>
      </c>
      <c r="M32" s="167">
        <v>67.31</v>
      </c>
      <c r="N32" s="168">
        <v>13</v>
      </c>
      <c r="O32" s="162">
        <v>4</v>
      </c>
      <c r="P32" s="162">
        <v>2</v>
      </c>
    </row>
    <row r="33" spans="7:20" x14ac:dyDescent="0.2">
      <c r="G33" t="s">
        <v>62</v>
      </c>
      <c r="I33">
        <v>9.68</v>
      </c>
      <c r="J33" s="151">
        <v>63.81</v>
      </c>
      <c r="K33" s="151">
        <v>4.22</v>
      </c>
      <c r="L33" s="151">
        <v>36.31</v>
      </c>
      <c r="M33" s="151">
        <v>67.709999999999994</v>
      </c>
      <c r="N33" s="79">
        <v>13</v>
      </c>
      <c r="O33">
        <v>5</v>
      </c>
      <c r="P33">
        <v>0</v>
      </c>
    </row>
    <row r="34" spans="7:20" x14ac:dyDescent="0.2">
      <c r="G34" t="s">
        <v>63</v>
      </c>
      <c r="I34">
        <v>5.5</v>
      </c>
      <c r="J34" s="151">
        <v>66.72</v>
      </c>
      <c r="K34" s="151">
        <v>3.37</v>
      </c>
      <c r="L34" s="151">
        <v>41.52</v>
      </c>
      <c r="M34" s="151">
        <v>65.42</v>
      </c>
      <c r="N34" s="79">
        <v>13</v>
      </c>
      <c r="O34">
        <v>6</v>
      </c>
      <c r="P34">
        <v>0</v>
      </c>
    </row>
    <row r="35" spans="7:20" x14ac:dyDescent="0.2">
      <c r="G35" s="79" t="s">
        <v>164</v>
      </c>
      <c r="H35" s="79"/>
      <c r="I35" s="79">
        <v>5.8</v>
      </c>
      <c r="J35" s="158">
        <v>78.8</v>
      </c>
      <c r="K35" s="158">
        <v>1.91</v>
      </c>
      <c r="L35" s="158">
        <v>27.1</v>
      </c>
      <c r="M35" s="158">
        <v>71.599999999999994</v>
      </c>
      <c r="N35" s="79">
        <v>14</v>
      </c>
      <c r="O35" s="79">
        <v>1</v>
      </c>
      <c r="P35" s="79">
        <v>0</v>
      </c>
      <c r="Q35" s="79"/>
      <c r="R35" s="79"/>
      <c r="S35" s="79"/>
      <c r="T35" s="79"/>
    </row>
    <row r="36" spans="7:20" s="161" customFormat="1" x14ac:dyDescent="0.2">
      <c r="G36" s="161" t="s">
        <v>165</v>
      </c>
      <c r="I36" s="161">
        <v>9</v>
      </c>
      <c r="J36" s="164">
        <v>49.42</v>
      </c>
      <c r="K36" s="164">
        <v>0.6</v>
      </c>
      <c r="L36" s="164">
        <v>10.42</v>
      </c>
      <c r="M36" s="164">
        <v>32.619999999999997</v>
      </c>
      <c r="N36" s="161">
        <v>14</v>
      </c>
      <c r="O36" s="161">
        <v>2</v>
      </c>
      <c r="P36" s="161">
        <v>1</v>
      </c>
    </row>
    <row r="37" spans="7:20" s="163" customFormat="1" x14ac:dyDescent="0.2">
      <c r="G37" s="163" t="s">
        <v>166</v>
      </c>
      <c r="I37" s="163">
        <v>69.84</v>
      </c>
      <c r="J37" s="165">
        <v>68.58</v>
      </c>
      <c r="K37" s="165">
        <v>-0.14000000000000001</v>
      </c>
      <c r="L37" s="165">
        <v>13.68</v>
      </c>
      <c r="M37" s="165">
        <v>49.38</v>
      </c>
      <c r="N37" s="166">
        <v>14</v>
      </c>
      <c r="O37" s="163">
        <v>3</v>
      </c>
      <c r="P37" s="163">
        <v>12</v>
      </c>
    </row>
    <row r="38" spans="7:20" s="162" customFormat="1" x14ac:dyDescent="0.2">
      <c r="G38" s="162" t="s">
        <v>167</v>
      </c>
      <c r="I38" s="162">
        <v>5.76</v>
      </c>
      <c r="J38" s="167">
        <v>78.69</v>
      </c>
      <c r="K38" s="167">
        <v>3.14</v>
      </c>
      <c r="L38" s="167">
        <v>22.29</v>
      </c>
      <c r="M38" s="167">
        <v>76.790000000000006</v>
      </c>
      <c r="N38" s="168">
        <v>14</v>
      </c>
      <c r="O38" s="162">
        <v>4</v>
      </c>
      <c r="P38" s="162">
        <v>2</v>
      </c>
    </row>
    <row r="39" spans="7:20" x14ac:dyDescent="0.2">
      <c r="G39" t="s">
        <v>169</v>
      </c>
      <c r="I39">
        <v>8.18</v>
      </c>
      <c r="J39" s="151">
        <v>71.61</v>
      </c>
      <c r="K39" s="151">
        <v>2.92</v>
      </c>
      <c r="L39" s="151">
        <v>27.21</v>
      </c>
      <c r="M39" s="151">
        <v>71.91</v>
      </c>
      <c r="N39" s="79">
        <v>14</v>
      </c>
      <c r="O39">
        <v>5</v>
      </c>
      <c r="P39">
        <v>0</v>
      </c>
    </row>
    <row r="40" spans="7:20" x14ac:dyDescent="0.2">
      <c r="G40" t="s">
        <v>168</v>
      </c>
      <c r="I40">
        <v>20.64</v>
      </c>
      <c r="J40" s="151">
        <v>83.96</v>
      </c>
      <c r="K40" s="151">
        <v>0.75</v>
      </c>
      <c r="L40" s="151">
        <v>23.66</v>
      </c>
      <c r="M40" s="151">
        <v>65.260000000000005</v>
      </c>
      <c r="N40" s="79">
        <v>14</v>
      </c>
      <c r="O40">
        <v>6</v>
      </c>
      <c r="P40">
        <v>0</v>
      </c>
    </row>
    <row r="41" spans="7:20" x14ac:dyDescent="0.2">
      <c r="G41" s="79" t="s">
        <v>170</v>
      </c>
      <c r="H41" s="79"/>
      <c r="I41" s="79">
        <v>6.34</v>
      </c>
      <c r="J41" s="158">
        <v>78.45</v>
      </c>
      <c r="K41" s="158">
        <v>9.65</v>
      </c>
      <c r="L41" s="79">
        <v>10</v>
      </c>
      <c r="M41" s="158">
        <v>74.150000000000006</v>
      </c>
      <c r="N41" s="79">
        <v>15</v>
      </c>
      <c r="O41" s="79">
        <v>1</v>
      </c>
      <c r="P41" s="79">
        <v>0</v>
      </c>
      <c r="Q41" s="79"/>
      <c r="R41" s="79"/>
      <c r="S41" s="79"/>
      <c r="T41" s="79"/>
    </row>
    <row r="42" spans="7:20" s="161" customFormat="1" x14ac:dyDescent="0.2">
      <c r="G42" s="161" t="s">
        <v>171</v>
      </c>
      <c r="I42" s="161">
        <v>11.76</v>
      </c>
      <c r="J42" s="164">
        <v>63.741999999999997</v>
      </c>
      <c r="K42" s="164">
        <v>0.65200000000000002</v>
      </c>
      <c r="L42" s="161">
        <v>1</v>
      </c>
      <c r="M42" s="164">
        <v>37.14</v>
      </c>
      <c r="N42" s="161">
        <v>15</v>
      </c>
      <c r="O42" s="161">
        <v>2</v>
      </c>
      <c r="P42" s="161">
        <v>1</v>
      </c>
    </row>
    <row r="43" spans="7:20" s="163" customFormat="1" x14ac:dyDescent="0.2">
      <c r="G43" s="163" t="s">
        <v>173</v>
      </c>
      <c r="I43" s="163">
        <v>22.71</v>
      </c>
      <c r="J43" s="165">
        <v>88.95</v>
      </c>
      <c r="K43" s="165">
        <v>7.65</v>
      </c>
      <c r="L43" s="163">
        <v>8</v>
      </c>
      <c r="M43" s="165">
        <v>75.45</v>
      </c>
      <c r="N43" s="166">
        <v>15</v>
      </c>
      <c r="O43" s="163">
        <v>3</v>
      </c>
      <c r="P43" s="163">
        <v>12</v>
      </c>
    </row>
    <row r="44" spans="7:20" s="162" customFormat="1" x14ac:dyDescent="0.2">
      <c r="G44" s="162" t="s">
        <v>172</v>
      </c>
      <c r="I44" s="162">
        <v>4.0999999999999996</v>
      </c>
      <c r="J44" s="167">
        <v>90.98</v>
      </c>
      <c r="K44" s="167">
        <v>11.18</v>
      </c>
      <c r="L44" s="162">
        <v>11</v>
      </c>
      <c r="M44" s="167">
        <v>82.28</v>
      </c>
      <c r="N44" s="168">
        <v>15</v>
      </c>
      <c r="O44" s="162">
        <v>4</v>
      </c>
      <c r="P44" s="162">
        <v>2</v>
      </c>
    </row>
    <row r="45" spans="7:20" x14ac:dyDescent="0.2">
      <c r="G45" t="s">
        <v>174</v>
      </c>
      <c r="I45">
        <v>6.18</v>
      </c>
      <c r="J45" s="151">
        <v>73.790000000000006</v>
      </c>
      <c r="K45" s="151">
        <v>14.19</v>
      </c>
      <c r="L45">
        <v>14</v>
      </c>
      <c r="M45" s="151">
        <v>72.489999999999995</v>
      </c>
      <c r="N45" s="79">
        <v>15</v>
      </c>
      <c r="O45">
        <v>5</v>
      </c>
      <c r="P45">
        <v>0</v>
      </c>
    </row>
    <row r="46" spans="7:20" x14ac:dyDescent="0.2">
      <c r="G46" t="s">
        <v>175</v>
      </c>
      <c r="I46">
        <v>5.3</v>
      </c>
      <c r="J46" s="151">
        <v>55.05</v>
      </c>
      <c r="K46" s="151">
        <v>9.65</v>
      </c>
      <c r="L46">
        <v>10</v>
      </c>
      <c r="M46" s="151">
        <v>74.55</v>
      </c>
      <c r="N46" s="79">
        <v>15</v>
      </c>
      <c r="O46">
        <v>6</v>
      </c>
      <c r="P46">
        <v>0</v>
      </c>
    </row>
    <row r="47" spans="7:20" x14ac:dyDescent="0.2">
      <c r="G47" s="79" t="s">
        <v>176</v>
      </c>
      <c r="H47" s="79"/>
      <c r="I47" s="79">
        <v>26.07</v>
      </c>
      <c r="J47" s="158">
        <v>43.1</v>
      </c>
      <c r="K47" s="158">
        <v>-0.219999999999999</v>
      </c>
      <c r="L47" s="158">
        <v>13.3</v>
      </c>
      <c r="M47" s="158">
        <v>40.9</v>
      </c>
      <c r="N47" s="79">
        <v>16</v>
      </c>
      <c r="O47" s="79">
        <v>1</v>
      </c>
      <c r="P47" s="79">
        <v>0</v>
      </c>
      <c r="Q47" s="79"/>
      <c r="R47" s="79"/>
      <c r="S47" s="79"/>
      <c r="T47" s="79"/>
    </row>
    <row r="48" spans="7:20" s="161" customFormat="1" x14ac:dyDescent="0.2">
      <c r="G48" s="161" t="s">
        <v>177</v>
      </c>
      <c r="I48" s="161">
        <v>21.9</v>
      </c>
      <c r="J48" s="164">
        <v>18</v>
      </c>
      <c r="K48" s="164">
        <v>0.35</v>
      </c>
      <c r="L48" s="164">
        <v>3.37</v>
      </c>
      <c r="M48" s="164">
        <v>13.2</v>
      </c>
      <c r="N48" s="161">
        <v>16</v>
      </c>
      <c r="O48" s="161">
        <v>2</v>
      </c>
      <c r="P48" s="161">
        <v>1</v>
      </c>
    </row>
    <row r="49" spans="7:20" s="163" customFormat="1" x14ac:dyDescent="0.2">
      <c r="G49" s="163" t="s">
        <v>178</v>
      </c>
      <c r="I49" s="163">
        <v>18.3</v>
      </c>
      <c r="J49" s="165">
        <v>18.59</v>
      </c>
      <c r="K49" s="165">
        <v>0.73</v>
      </c>
      <c r="L49" s="165">
        <v>6.19</v>
      </c>
      <c r="M49" s="165">
        <v>21.49</v>
      </c>
      <c r="N49" s="166">
        <v>16</v>
      </c>
      <c r="O49" s="163">
        <v>3</v>
      </c>
      <c r="P49" s="163">
        <v>12</v>
      </c>
    </row>
    <row r="50" spans="7:20" s="162" customFormat="1" x14ac:dyDescent="0.2">
      <c r="G50" s="162" t="s">
        <v>179</v>
      </c>
      <c r="I50" s="162">
        <v>31.8</v>
      </c>
      <c r="J50" s="167">
        <v>16.04</v>
      </c>
      <c r="K50" s="167">
        <v>0.25</v>
      </c>
      <c r="L50" s="167">
        <v>9.0399999999999991</v>
      </c>
      <c r="M50" s="167">
        <v>24.54</v>
      </c>
      <c r="N50" s="168">
        <v>16</v>
      </c>
      <c r="O50" s="162">
        <v>4</v>
      </c>
      <c r="P50" s="162">
        <v>2</v>
      </c>
    </row>
    <row r="51" spans="7:20" x14ac:dyDescent="0.2">
      <c r="G51" t="s">
        <v>180</v>
      </c>
      <c r="I51">
        <v>15.6</v>
      </c>
      <c r="J51" s="151">
        <v>19.95</v>
      </c>
      <c r="K51" s="151">
        <v>-0.13</v>
      </c>
      <c r="L51" s="151">
        <v>9.25</v>
      </c>
      <c r="M51" s="151">
        <v>25.15</v>
      </c>
      <c r="N51" s="79">
        <v>16</v>
      </c>
      <c r="O51">
        <v>5</v>
      </c>
      <c r="P51">
        <v>0</v>
      </c>
    </row>
    <row r="52" spans="7:20" x14ac:dyDescent="0.2">
      <c r="G52" t="s">
        <v>181</v>
      </c>
      <c r="I52">
        <v>34.32</v>
      </c>
      <c r="J52" s="151">
        <v>17.73</v>
      </c>
      <c r="K52" s="151">
        <v>2.42</v>
      </c>
      <c r="L52" s="151">
        <v>13.43</v>
      </c>
      <c r="M52" s="151">
        <v>24.13</v>
      </c>
      <c r="N52" s="79">
        <v>16</v>
      </c>
      <c r="O52">
        <v>6</v>
      </c>
      <c r="P52">
        <v>0</v>
      </c>
    </row>
    <row r="53" spans="7:20" x14ac:dyDescent="0.2">
      <c r="G53" s="79" t="s">
        <v>182</v>
      </c>
      <c r="H53" s="79"/>
      <c r="I53" s="79">
        <v>13.74</v>
      </c>
      <c r="J53" s="158">
        <v>29.34</v>
      </c>
      <c r="K53" s="158">
        <v>-3.21</v>
      </c>
      <c r="L53" s="158">
        <v>19.64</v>
      </c>
      <c r="M53" s="158">
        <v>32.64</v>
      </c>
      <c r="N53" s="79">
        <v>17</v>
      </c>
      <c r="O53" s="79">
        <v>1</v>
      </c>
      <c r="P53" s="79">
        <v>0</v>
      </c>
      <c r="Q53" s="79"/>
      <c r="R53" s="79"/>
      <c r="S53" s="79"/>
      <c r="T53" s="79"/>
    </row>
    <row r="54" spans="7:20" s="161" customFormat="1" x14ac:dyDescent="0.2">
      <c r="G54" s="161" t="s">
        <v>183</v>
      </c>
      <c r="I54" s="161">
        <v>33.6</v>
      </c>
      <c r="J54" s="164">
        <v>38.6</v>
      </c>
      <c r="K54" s="164">
        <v>-0.4</v>
      </c>
      <c r="L54" s="164">
        <v>12.1</v>
      </c>
      <c r="M54" s="164">
        <v>29.3</v>
      </c>
      <c r="N54" s="161">
        <v>17</v>
      </c>
      <c r="O54" s="161">
        <v>2</v>
      </c>
      <c r="P54" s="161">
        <v>1</v>
      </c>
    </row>
    <row r="55" spans="7:20" s="163" customFormat="1" x14ac:dyDescent="0.2">
      <c r="G55" s="163" t="s">
        <v>184</v>
      </c>
      <c r="I55" s="163">
        <v>21.99</v>
      </c>
      <c r="J55" s="165">
        <v>31.9</v>
      </c>
      <c r="K55" s="165">
        <v>0.31</v>
      </c>
      <c r="L55" s="165">
        <v>9.4</v>
      </c>
      <c r="M55" s="165">
        <v>32.1</v>
      </c>
      <c r="N55" s="166">
        <v>17</v>
      </c>
      <c r="O55" s="163">
        <v>3</v>
      </c>
      <c r="P55" s="163">
        <v>12</v>
      </c>
    </row>
    <row r="56" spans="7:20" s="162" customFormat="1" x14ac:dyDescent="0.2">
      <c r="G56" s="162" t="s">
        <v>185</v>
      </c>
      <c r="I56" s="162">
        <v>4.8</v>
      </c>
      <c r="J56" s="167">
        <v>38.590000000000003</v>
      </c>
      <c r="K56" s="167">
        <v>0.12</v>
      </c>
      <c r="L56" s="167">
        <v>14.39</v>
      </c>
      <c r="M56" s="167">
        <v>40.39</v>
      </c>
      <c r="N56" s="168">
        <v>17</v>
      </c>
      <c r="O56" s="162">
        <v>4</v>
      </c>
      <c r="P56" s="162">
        <v>2</v>
      </c>
    </row>
    <row r="57" spans="7:20" x14ac:dyDescent="0.2">
      <c r="G57" t="s">
        <v>186</v>
      </c>
      <c r="I57">
        <v>8.1300000000000008</v>
      </c>
      <c r="J57" s="151">
        <v>51.63</v>
      </c>
      <c r="K57" s="151">
        <v>0.69</v>
      </c>
      <c r="L57" s="151">
        <v>24.43</v>
      </c>
      <c r="M57" s="151">
        <v>53.63</v>
      </c>
      <c r="N57" s="79">
        <v>17</v>
      </c>
      <c r="O57">
        <v>5</v>
      </c>
      <c r="P57">
        <v>0</v>
      </c>
    </row>
    <row r="58" spans="7:20" x14ac:dyDescent="0.2">
      <c r="G58" t="s">
        <v>187</v>
      </c>
      <c r="I58">
        <v>7.17</v>
      </c>
      <c r="J58" s="151">
        <v>32.979999999999997</v>
      </c>
      <c r="K58" s="151">
        <v>0.5</v>
      </c>
      <c r="L58" s="151">
        <v>16.68</v>
      </c>
      <c r="M58" s="151">
        <v>37.78</v>
      </c>
      <c r="N58" s="79">
        <v>17</v>
      </c>
      <c r="O58">
        <v>6</v>
      </c>
      <c r="P58">
        <v>0</v>
      </c>
    </row>
    <row r="59" spans="7:20" s="162" customFormat="1" x14ac:dyDescent="0.2">
      <c r="G59" s="168" t="s">
        <v>139</v>
      </c>
      <c r="H59" s="168"/>
      <c r="I59" s="168">
        <v>15</v>
      </c>
      <c r="J59" s="169">
        <v>31.49</v>
      </c>
      <c r="K59" s="169">
        <v>4.82</v>
      </c>
      <c r="L59" s="169">
        <v>15.49</v>
      </c>
      <c r="M59" s="168" t="s">
        <v>193</v>
      </c>
      <c r="N59" s="168">
        <v>32</v>
      </c>
      <c r="O59" s="168">
        <v>9</v>
      </c>
      <c r="P59" s="168">
        <v>2</v>
      </c>
      <c r="Q59" s="168"/>
      <c r="R59" s="168"/>
      <c r="S59" s="168"/>
      <c r="T59" s="168"/>
    </row>
    <row r="60" spans="7:20" s="162" customFormat="1" x14ac:dyDescent="0.2">
      <c r="G60" s="162" t="s">
        <v>140</v>
      </c>
      <c r="I60" s="162">
        <v>18</v>
      </c>
      <c r="J60" s="167">
        <v>27.69</v>
      </c>
      <c r="K60" s="167">
        <v>7.01</v>
      </c>
      <c r="L60" s="167">
        <v>41.79</v>
      </c>
      <c r="M60" s="162" t="s">
        <v>193</v>
      </c>
      <c r="N60" s="168">
        <v>32</v>
      </c>
      <c r="O60" s="162">
        <v>10</v>
      </c>
      <c r="P60" s="162">
        <v>2</v>
      </c>
    </row>
    <row r="61" spans="7:20" s="161" customFormat="1" x14ac:dyDescent="0.2">
      <c r="G61" s="161" t="s">
        <v>141</v>
      </c>
      <c r="I61" s="161">
        <v>12</v>
      </c>
      <c r="J61" s="164">
        <v>32.65</v>
      </c>
      <c r="K61" s="164">
        <v>6.14</v>
      </c>
      <c r="L61" s="164">
        <v>45.05</v>
      </c>
      <c r="M61" s="161" t="s">
        <v>193</v>
      </c>
      <c r="N61" s="161">
        <v>32</v>
      </c>
      <c r="O61" s="161">
        <v>11</v>
      </c>
      <c r="P61" s="161">
        <v>1</v>
      </c>
    </row>
    <row r="62" spans="7:20" s="163" customFormat="1" x14ac:dyDescent="0.2">
      <c r="G62" s="163" t="s">
        <v>142</v>
      </c>
      <c r="I62" s="163">
        <v>13.8</v>
      </c>
      <c r="J62" s="165">
        <v>61.79</v>
      </c>
      <c r="K62" s="165">
        <v>14.49</v>
      </c>
      <c r="L62" s="165">
        <v>56.39</v>
      </c>
      <c r="M62" s="163" t="s">
        <v>193</v>
      </c>
      <c r="N62" s="166">
        <v>32</v>
      </c>
      <c r="O62" s="163">
        <v>12</v>
      </c>
      <c r="P62" s="163">
        <v>12</v>
      </c>
    </row>
    <row r="63" spans="7:20" s="161" customFormat="1" x14ac:dyDescent="0.2">
      <c r="G63" s="161" t="s">
        <v>143</v>
      </c>
      <c r="I63" s="161">
        <v>12</v>
      </c>
      <c r="J63" s="164">
        <v>50.35</v>
      </c>
      <c r="K63" s="164">
        <v>16.850000000000001</v>
      </c>
      <c r="L63" s="164">
        <v>34.94</v>
      </c>
      <c r="M63" s="161" t="s">
        <v>193</v>
      </c>
      <c r="N63" s="161">
        <v>32</v>
      </c>
      <c r="O63" s="161">
        <v>2</v>
      </c>
      <c r="P63" s="161">
        <v>1</v>
      </c>
    </row>
    <row r="64" spans="7:20" s="163" customFormat="1" x14ac:dyDescent="0.2">
      <c r="G64" s="163" t="s">
        <v>144</v>
      </c>
      <c r="I64" s="163">
        <v>19.2</v>
      </c>
      <c r="J64" s="165">
        <v>58.64</v>
      </c>
      <c r="K64" s="165">
        <v>10.74</v>
      </c>
      <c r="L64" s="165">
        <v>33.75</v>
      </c>
      <c r="M64" s="163" t="s">
        <v>193</v>
      </c>
      <c r="N64" s="166">
        <v>32</v>
      </c>
      <c r="O64" s="163">
        <v>3</v>
      </c>
      <c r="P64" s="163">
        <v>12</v>
      </c>
    </row>
    <row r="65" spans="7:20" s="162" customFormat="1" x14ac:dyDescent="0.2">
      <c r="G65" s="168" t="s">
        <v>155</v>
      </c>
      <c r="H65" s="168"/>
      <c r="I65" s="168">
        <v>12</v>
      </c>
      <c r="J65" s="169">
        <v>37.700000000000003</v>
      </c>
      <c r="K65" s="169">
        <v>5.69</v>
      </c>
      <c r="L65" s="169">
        <v>19.5</v>
      </c>
      <c r="M65" s="168" t="s">
        <v>193</v>
      </c>
      <c r="N65" s="168">
        <v>33</v>
      </c>
      <c r="O65" s="168">
        <v>9</v>
      </c>
      <c r="P65" s="168">
        <v>2</v>
      </c>
      <c r="Q65" s="168"/>
      <c r="R65" s="168"/>
      <c r="S65" s="168"/>
      <c r="T65" s="168"/>
    </row>
    <row r="66" spans="7:20" s="162" customFormat="1" x14ac:dyDescent="0.2">
      <c r="G66" s="162" t="s">
        <v>145</v>
      </c>
      <c r="I66" s="162">
        <v>14.4</v>
      </c>
      <c r="J66" s="167">
        <v>38.96</v>
      </c>
      <c r="K66" s="167">
        <v>10.16</v>
      </c>
      <c r="L66" s="167">
        <v>38.46</v>
      </c>
      <c r="M66" s="162" t="s">
        <v>193</v>
      </c>
      <c r="N66" s="168">
        <v>33</v>
      </c>
      <c r="O66" s="162">
        <v>10</v>
      </c>
      <c r="P66" s="162">
        <v>2</v>
      </c>
    </row>
    <row r="67" spans="7:20" s="161" customFormat="1" x14ac:dyDescent="0.2">
      <c r="G67" s="161" t="s">
        <v>146</v>
      </c>
      <c r="I67" s="161">
        <v>11.7</v>
      </c>
      <c r="J67" s="164">
        <v>40.71</v>
      </c>
      <c r="K67" s="164">
        <v>6.46</v>
      </c>
      <c r="L67" s="164">
        <v>49.81</v>
      </c>
      <c r="M67" s="161" t="s">
        <v>193</v>
      </c>
      <c r="N67" s="161">
        <v>33</v>
      </c>
      <c r="O67" s="161">
        <v>11</v>
      </c>
      <c r="P67" s="161">
        <v>1</v>
      </c>
    </row>
    <row r="68" spans="7:20" s="163" customFormat="1" x14ac:dyDescent="0.2">
      <c r="G68" s="163" t="s">
        <v>147</v>
      </c>
      <c r="I68" s="163">
        <v>15.6</v>
      </c>
      <c r="J68" s="165">
        <v>76.47</v>
      </c>
      <c r="K68" s="165">
        <v>17.57</v>
      </c>
      <c r="L68" s="165">
        <v>60.57</v>
      </c>
      <c r="M68" s="163" t="s">
        <v>193</v>
      </c>
      <c r="N68" s="166">
        <v>33</v>
      </c>
      <c r="O68" s="163">
        <v>12</v>
      </c>
      <c r="P68" s="163">
        <v>12</v>
      </c>
    </row>
    <row r="69" spans="7:20" s="161" customFormat="1" x14ac:dyDescent="0.2">
      <c r="G69" s="161" t="s">
        <v>148</v>
      </c>
      <c r="I69" s="161">
        <v>11.4</v>
      </c>
      <c r="J69" s="164">
        <v>66.3</v>
      </c>
      <c r="K69" s="164">
        <v>26.8</v>
      </c>
      <c r="L69" s="164">
        <v>39.700000000000003</v>
      </c>
      <c r="M69" s="161" t="s">
        <v>193</v>
      </c>
      <c r="N69" s="161">
        <v>33</v>
      </c>
      <c r="O69" s="161">
        <v>2</v>
      </c>
      <c r="P69" s="161">
        <v>1</v>
      </c>
    </row>
    <row r="70" spans="7:20" s="163" customFormat="1" x14ac:dyDescent="0.2">
      <c r="G70" s="163" t="s">
        <v>149</v>
      </c>
      <c r="I70" s="163">
        <v>18</v>
      </c>
      <c r="J70" s="165">
        <v>64.69</v>
      </c>
      <c r="K70" s="165">
        <v>13.49</v>
      </c>
      <c r="L70" s="165">
        <v>28.19</v>
      </c>
      <c r="M70" s="163" t="s">
        <v>193</v>
      </c>
      <c r="N70" s="166">
        <v>33</v>
      </c>
      <c r="O70" s="163">
        <v>3</v>
      </c>
      <c r="P70" s="163">
        <v>12</v>
      </c>
    </row>
    <row r="71" spans="7:20" s="162" customFormat="1" x14ac:dyDescent="0.2">
      <c r="G71" s="168" t="s">
        <v>156</v>
      </c>
      <c r="H71" s="168"/>
      <c r="I71" s="168">
        <v>0.4</v>
      </c>
      <c r="J71" s="169">
        <v>37.75</v>
      </c>
      <c r="K71" s="169">
        <v>6.85</v>
      </c>
      <c r="L71" s="169">
        <v>22.75</v>
      </c>
      <c r="M71" s="168" t="s">
        <v>193</v>
      </c>
      <c r="N71" s="168">
        <v>34</v>
      </c>
      <c r="O71" s="168">
        <v>9</v>
      </c>
      <c r="P71" s="168">
        <v>2</v>
      </c>
      <c r="Q71" s="168"/>
      <c r="R71" s="168"/>
      <c r="S71" s="168"/>
      <c r="T71" s="168"/>
    </row>
    <row r="72" spans="7:20" s="162" customFormat="1" x14ac:dyDescent="0.2">
      <c r="G72" s="162" t="s">
        <v>150</v>
      </c>
      <c r="I72" s="162">
        <v>16.8</v>
      </c>
      <c r="J72" s="167">
        <v>35.130000000000003</v>
      </c>
      <c r="K72" s="167">
        <v>7.73</v>
      </c>
      <c r="L72" s="167">
        <v>44.23</v>
      </c>
      <c r="M72" s="162" t="s">
        <v>193</v>
      </c>
      <c r="N72" s="168">
        <v>34</v>
      </c>
      <c r="O72" s="162">
        <v>10</v>
      </c>
      <c r="P72" s="162">
        <v>2</v>
      </c>
    </row>
    <row r="73" spans="7:20" s="161" customFormat="1" x14ac:dyDescent="0.2">
      <c r="G73" s="161" t="s">
        <v>151</v>
      </c>
      <c r="I73" s="161">
        <v>10.8</v>
      </c>
      <c r="J73" s="164">
        <v>37.28</v>
      </c>
      <c r="K73" s="164">
        <v>8.2799999999999994</v>
      </c>
      <c r="L73" s="164">
        <v>47.98</v>
      </c>
      <c r="M73" s="161" t="s">
        <v>193</v>
      </c>
      <c r="N73" s="161">
        <v>34</v>
      </c>
      <c r="O73" s="161">
        <v>11</v>
      </c>
      <c r="P73" s="161">
        <v>1</v>
      </c>
    </row>
    <row r="74" spans="7:20" s="163" customFormat="1" x14ac:dyDescent="0.2">
      <c r="G74" s="163" t="s">
        <v>152</v>
      </c>
      <c r="I74" s="163">
        <v>16.8</v>
      </c>
      <c r="J74" s="165">
        <v>59.02</v>
      </c>
      <c r="K74" s="165">
        <v>13.72</v>
      </c>
      <c r="L74" s="165">
        <v>59.12</v>
      </c>
      <c r="M74" s="163" t="s">
        <v>193</v>
      </c>
      <c r="N74" s="166">
        <v>34</v>
      </c>
      <c r="O74" s="163">
        <v>12</v>
      </c>
      <c r="P74" s="163">
        <v>12</v>
      </c>
    </row>
    <row r="75" spans="7:20" s="161" customFormat="1" x14ac:dyDescent="0.2">
      <c r="G75" s="161" t="s">
        <v>153</v>
      </c>
      <c r="I75" s="161">
        <v>12</v>
      </c>
      <c r="J75" s="164">
        <v>53.58</v>
      </c>
      <c r="K75" s="164">
        <v>19.98</v>
      </c>
      <c r="L75" s="164">
        <v>37.58</v>
      </c>
      <c r="M75" s="161" t="s">
        <v>193</v>
      </c>
      <c r="N75" s="161">
        <v>34</v>
      </c>
      <c r="O75" s="161">
        <v>2</v>
      </c>
      <c r="P75" s="161">
        <v>1</v>
      </c>
    </row>
    <row r="76" spans="7:20" s="163" customFormat="1" x14ac:dyDescent="0.2">
      <c r="G76" s="163" t="s">
        <v>154</v>
      </c>
      <c r="I76" s="163">
        <v>17.100000000000001</v>
      </c>
      <c r="J76" s="165">
        <v>66.05</v>
      </c>
      <c r="K76" s="165">
        <v>16.55</v>
      </c>
      <c r="L76" s="165">
        <v>32.15</v>
      </c>
      <c r="M76" s="163" t="s">
        <v>193</v>
      </c>
      <c r="N76" s="166">
        <v>34</v>
      </c>
      <c r="O76" s="163">
        <v>3</v>
      </c>
      <c r="P76" s="163">
        <v>12</v>
      </c>
    </row>
    <row r="80" spans="7:20" x14ac:dyDescent="0.2">
      <c r="O80" s="1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4B83-B594-8A42-B3C1-884318E4D697}">
  <dimension ref="A2:N103"/>
  <sheetViews>
    <sheetView topLeftCell="A47" workbookViewId="0">
      <selection activeCell="A2" sqref="A2:A68"/>
    </sheetView>
  </sheetViews>
  <sheetFormatPr baseColWidth="10" defaultRowHeight="15" x14ac:dyDescent="0.2"/>
  <cols>
    <col min="1" max="1" width="17.33203125" customWidth="1"/>
    <col min="2" max="2" width="15.33203125" customWidth="1"/>
    <col min="3" max="3" width="15.5" customWidth="1"/>
    <col min="4" max="4" width="13.6640625" customWidth="1"/>
  </cols>
  <sheetData>
    <row r="2" spans="1:14" x14ac:dyDescent="0.2">
      <c r="B2" t="s">
        <v>194</v>
      </c>
      <c r="C2" t="s">
        <v>188</v>
      </c>
      <c r="D2" t="s">
        <v>189</v>
      </c>
      <c r="E2" t="s">
        <v>190</v>
      </c>
      <c r="F2" t="s">
        <v>191</v>
      </c>
      <c r="G2" s="151" t="s">
        <v>192</v>
      </c>
      <c r="H2" t="s">
        <v>56</v>
      </c>
      <c r="I2" t="s">
        <v>57</v>
      </c>
      <c r="J2" t="s">
        <v>55</v>
      </c>
      <c r="K2" t="s">
        <v>58</v>
      </c>
      <c r="L2" t="s">
        <v>54</v>
      </c>
      <c r="M2" t="s">
        <v>59</v>
      </c>
      <c r="N2" t="s">
        <v>53</v>
      </c>
    </row>
    <row r="3" spans="1:14" s="79" customFormat="1" x14ac:dyDescent="0.2">
      <c r="A3" s="79" t="s">
        <v>159</v>
      </c>
      <c r="B3" s="79">
        <v>7.9</v>
      </c>
      <c r="C3" s="79">
        <v>23.4</v>
      </c>
      <c r="D3" s="158">
        <v>10.1</v>
      </c>
      <c r="E3" s="158">
        <v>-3.9</v>
      </c>
      <c r="F3" s="158">
        <v>26.2</v>
      </c>
      <c r="G3" s="158">
        <v>47.2</v>
      </c>
      <c r="H3" s="79">
        <v>10081</v>
      </c>
      <c r="I3" s="79">
        <v>6014</v>
      </c>
      <c r="J3" s="79">
        <v>12043</v>
      </c>
      <c r="K3" s="79">
        <v>5202</v>
      </c>
      <c r="L3" s="79">
        <v>2412</v>
      </c>
      <c r="M3" s="79">
        <v>2760</v>
      </c>
      <c r="N3" s="79">
        <v>14772</v>
      </c>
    </row>
    <row r="4" spans="1:14" x14ac:dyDescent="0.2">
      <c r="A4" t="s">
        <v>72</v>
      </c>
      <c r="B4">
        <v>2.23</v>
      </c>
      <c r="C4">
        <v>2.2799999999999998</v>
      </c>
      <c r="D4" s="151" t="s">
        <v>193</v>
      </c>
      <c r="E4" s="151">
        <v>3.92</v>
      </c>
      <c r="F4" s="151">
        <v>34.92</v>
      </c>
      <c r="G4" s="151">
        <v>49.32</v>
      </c>
      <c r="H4">
        <v>9623</v>
      </c>
      <c r="I4">
        <v>3176</v>
      </c>
      <c r="J4">
        <v>6556</v>
      </c>
      <c r="K4">
        <v>4742</v>
      </c>
      <c r="L4">
        <v>1859</v>
      </c>
      <c r="M4">
        <v>2689</v>
      </c>
      <c r="N4">
        <v>14611</v>
      </c>
    </row>
    <row r="5" spans="1:14" x14ac:dyDescent="0.2">
      <c r="A5" t="s">
        <v>73</v>
      </c>
      <c r="B5">
        <v>2.4</v>
      </c>
      <c r="C5">
        <v>4.0599999999999996</v>
      </c>
      <c r="D5" s="151">
        <v>44.32</v>
      </c>
      <c r="E5" s="151">
        <v>2.6</v>
      </c>
      <c r="F5" s="151">
        <v>32.9</v>
      </c>
      <c r="G5" s="151">
        <v>56.6</v>
      </c>
      <c r="H5">
        <v>10411</v>
      </c>
      <c r="I5">
        <v>2359</v>
      </c>
      <c r="J5">
        <v>5879</v>
      </c>
      <c r="K5">
        <v>3640</v>
      </c>
      <c r="L5">
        <v>2352</v>
      </c>
      <c r="M5">
        <v>2949</v>
      </c>
      <c r="N5">
        <v>16932</v>
      </c>
    </row>
    <row r="6" spans="1:14" x14ac:dyDescent="0.2">
      <c r="A6" t="s">
        <v>74</v>
      </c>
      <c r="B6">
        <v>5.62</v>
      </c>
      <c r="C6">
        <v>13.4</v>
      </c>
      <c r="D6" s="151">
        <v>60.1</v>
      </c>
      <c r="E6" s="151">
        <v>-2.8</v>
      </c>
      <c r="F6" s="151">
        <v>31.5</v>
      </c>
      <c r="G6" s="151">
        <v>61.1</v>
      </c>
      <c r="H6">
        <v>11583</v>
      </c>
      <c r="I6">
        <v>4536</v>
      </c>
      <c r="J6">
        <v>11934</v>
      </c>
      <c r="K6">
        <v>4644</v>
      </c>
      <c r="L6">
        <v>2084</v>
      </c>
      <c r="M6">
        <v>2197</v>
      </c>
      <c r="N6">
        <v>14624</v>
      </c>
    </row>
    <row r="7" spans="1:14" x14ac:dyDescent="0.2">
      <c r="A7" t="s">
        <v>75</v>
      </c>
      <c r="B7">
        <v>7.08</v>
      </c>
      <c r="C7">
        <v>19.239999999999998</v>
      </c>
      <c r="D7" s="151">
        <v>53.3</v>
      </c>
      <c r="E7" s="151">
        <v>-2.2999999999999998</v>
      </c>
      <c r="F7" s="151">
        <v>23.3</v>
      </c>
      <c r="G7" s="151">
        <v>52.6</v>
      </c>
      <c r="H7">
        <v>12697</v>
      </c>
      <c r="I7">
        <v>5384</v>
      </c>
      <c r="J7">
        <v>11537</v>
      </c>
      <c r="K7">
        <v>4717</v>
      </c>
      <c r="L7">
        <v>2189</v>
      </c>
      <c r="M7">
        <v>2236</v>
      </c>
      <c r="N7">
        <v>15324</v>
      </c>
    </row>
    <row r="8" spans="1:14" x14ac:dyDescent="0.2">
      <c r="A8" t="s">
        <v>76</v>
      </c>
      <c r="B8">
        <v>1.37</v>
      </c>
      <c r="C8">
        <v>18.260000000000002</v>
      </c>
      <c r="D8" s="151">
        <v>60</v>
      </c>
      <c r="E8" s="151">
        <v>4</v>
      </c>
      <c r="F8" s="151">
        <v>39.1</v>
      </c>
      <c r="G8" s="151">
        <v>60.6</v>
      </c>
      <c r="H8">
        <v>13793</v>
      </c>
      <c r="I8">
        <v>4610</v>
      </c>
      <c r="J8">
        <v>8223</v>
      </c>
      <c r="K8">
        <v>5219</v>
      </c>
      <c r="L8">
        <v>1779</v>
      </c>
      <c r="M8">
        <v>1783</v>
      </c>
      <c r="N8">
        <v>14634</v>
      </c>
    </row>
    <row r="9" spans="1:14" s="79" customFormat="1" x14ac:dyDescent="0.2">
      <c r="A9" s="79" t="s">
        <v>157</v>
      </c>
      <c r="B9" s="79">
        <v>1.45</v>
      </c>
      <c r="C9" s="79">
        <v>23.4</v>
      </c>
      <c r="D9" s="158">
        <v>27.3</v>
      </c>
      <c r="E9" s="158">
        <v>0</v>
      </c>
      <c r="F9" s="158">
        <v>26.4</v>
      </c>
      <c r="G9" s="158">
        <v>45.2</v>
      </c>
      <c r="H9" s="79">
        <v>15549</v>
      </c>
      <c r="I9" s="79">
        <v>6340</v>
      </c>
      <c r="J9" s="79">
        <v>10074</v>
      </c>
      <c r="K9" s="79">
        <v>4158</v>
      </c>
      <c r="L9" s="79">
        <v>2865</v>
      </c>
      <c r="M9" s="79">
        <v>1909</v>
      </c>
      <c r="N9" s="79">
        <v>10023</v>
      </c>
    </row>
    <row r="10" spans="1:14" x14ac:dyDescent="0.2">
      <c r="A10" t="s">
        <v>158</v>
      </c>
      <c r="B10">
        <v>1.72</v>
      </c>
      <c r="C10">
        <v>7.12</v>
      </c>
      <c r="D10" s="151">
        <v>46.88</v>
      </c>
      <c r="E10" s="151">
        <v>9.68</v>
      </c>
      <c r="F10" s="151">
        <v>49.48</v>
      </c>
      <c r="G10" s="151">
        <v>65.38</v>
      </c>
      <c r="H10">
        <v>13403</v>
      </c>
      <c r="I10">
        <v>3208</v>
      </c>
      <c r="J10">
        <v>7053</v>
      </c>
      <c r="K10">
        <v>4082</v>
      </c>
      <c r="L10">
        <v>2359</v>
      </c>
      <c r="M10">
        <v>2218</v>
      </c>
      <c r="N10">
        <v>9332</v>
      </c>
    </row>
    <row r="11" spans="1:14" x14ac:dyDescent="0.2">
      <c r="A11" t="s">
        <v>160</v>
      </c>
      <c r="B11">
        <v>2.04</v>
      </c>
      <c r="C11">
        <v>23.2</v>
      </c>
      <c r="D11" s="151">
        <v>53.22</v>
      </c>
      <c r="E11" s="151">
        <v>1.72</v>
      </c>
      <c r="F11" s="151">
        <v>44.32</v>
      </c>
      <c r="G11" s="151">
        <v>62.92</v>
      </c>
      <c r="H11">
        <v>12052</v>
      </c>
      <c r="I11">
        <v>2366</v>
      </c>
      <c r="J11">
        <v>6182</v>
      </c>
      <c r="K11">
        <v>3413</v>
      </c>
      <c r="L11">
        <v>2387</v>
      </c>
      <c r="M11">
        <v>2287</v>
      </c>
      <c r="N11">
        <v>10611</v>
      </c>
    </row>
    <row r="12" spans="1:14" x14ac:dyDescent="0.2">
      <c r="A12" t="s">
        <v>161</v>
      </c>
      <c r="B12">
        <v>3.21</v>
      </c>
      <c r="C12">
        <v>22</v>
      </c>
      <c r="D12" s="151">
        <v>61.91</v>
      </c>
      <c r="E12" s="151">
        <v>7.51</v>
      </c>
      <c r="F12" s="151">
        <v>44.11</v>
      </c>
      <c r="G12" s="151">
        <v>59.61</v>
      </c>
      <c r="H12">
        <v>15576</v>
      </c>
      <c r="I12">
        <v>4994</v>
      </c>
      <c r="J12">
        <v>10315</v>
      </c>
      <c r="K12">
        <v>4194</v>
      </c>
      <c r="L12">
        <v>3085</v>
      </c>
      <c r="M12">
        <v>2247</v>
      </c>
      <c r="N12">
        <v>9534</v>
      </c>
    </row>
    <row r="13" spans="1:14" x14ac:dyDescent="0.2">
      <c r="A13" t="s">
        <v>162</v>
      </c>
      <c r="B13">
        <v>2.9</v>
      </c>
      <c r="C13">
        <v>15.18</v>
      </c>
      <c r="D13" s="151">
        <v>36.6</v>
      </c>
      <c r="E13" s="151">
        <v>6.3</v>
      </c>
      <c r="F13" s="151">
        <v>50.4</v>
      </c>
      <c r="G13" s="151">
        <v>65.3</v>
      </c>
      <c r="H13">
        <v>15562</v>
      </c>
      <c r="I13">
        <v>5753</v>
      </c>
      <c r="J13">
        <v>10641</v>
      </c>
      <c r="K13">
        <v>4468</v>
      </c>
      <c r="L13">
        <v>3105</v>
      </c>
      <c r="M13">
        <v>2486</v>
      </c>
      <c r="N13">
        <v>10631</v>
      </c>
    </row>
    <row r="14" spans="1:14" x14ac:dyDescent="0.2">
      <c r="A14" t="s">
        <v>163</v>
      </c>
      <c r="B14">
        <v>1.42</v>
      </c>
      <c r="C14">
        <v>15.18</v>
      </c>
      <c r="D14" s="151">
        <v>47.19</v>
      </c>
      <c r="E14" s="151">
        <v>6.19</v>
      </c>
      <c r="F14" s="151">
        <v>51.89</v>
      </c>
      <c r="G14" s="151">
        <v>53.59</v>
      </c>
      <c r="H14">
        <v>16169</v>
      </c>
      <c r="I14">
        <v>5534</v>
      </c>
      <c r="J14">
        <v>9377</v>
      </c>
      <c r="K14">
        <v>6147</v>
      </c>
      <c r="L14">
        <v>3283</v>
      </c>
      <c r="M14">
        <v>3152</v>
      </c>
      <c r="N14">
        <v>12247</v>
      </c>
    </row>
    <row r="15" spans="1:14" s="79" customFormat="1" x14ac:dyDescent="0.2">
      <c r="A15" s="79" t="s">
        <v>66</v>
      </c>
      <c r="B15" s="79">
        <v>4.9000000000000004</v>
      </c>
      <c r="C15" s="79">
        <v>7.96</v>
      </c>
      <c r="D15" s="158">
        <v>57.3</v>
      </c>
      <c r="E15" s="158">
        <v>-4.47</v>
      </c>
      <c r="F15" s="158">
        <v>36.799999999999997</v>
      </c>
      <c r="G15" s="158">
        <v>65.5</v>
      </c>
      <c r="H15" s="79">
        <v>17138</v>
      </c>
      <c r="I15" s="79">
        <v>9942</v>
      </c>
      <c r="J15" s="79">
        <v>16718</v>
      </c>
      <c r="K15" s="79">
        <v>2150</v>
      </c>
      <c r="L15" s="79">
        <v>1287</v>
      </c>
      <c r="M15" s="79">
        <v>1339</v>
      </c>
      <c r="N15" s="79">
        <v>5396</v>
      </c>
    </row>
    <row r="16" spans="1:14" x14ac:dyDescent="0.2">
      <c r="A16" t="s">
        <v>67</v>
      </c>
      <c r="B16">
        <v>0</v>
      </c>
      <c r="C16">
        <v>0.82</v>
      </c>
      <c r="D16" s="151">
        <v>29.54</v>
      </c>
      <c r="E16" s="151">
        <v>3.23</v>
      </c>
      <c r="F16" s="151">
        <v>24.84</v>
      </c>
      <c r="G16" s="151">
        <v>52.34</v>
      </c>
      <c r="H16">
        <v>12406</v>
      </c>
      <c r="I16">
        <v>4645</v>
      </c>
      <c r="J16">
        <v>11427</v>
      </c>
      <c r="K16">
        <v>2461</v>
      </c>
      <c r="L16">
        <v>1004</v>
      </c>
      <c r="M16">
        <v>1389</v>
      </c>
      <c r="N16">
        <v>3583</v>
      </c>
    </row>
    <row r="17" spans="1:14" x14ac:dyDescent="0.2">
      <c r="A17" t="s">
        <v>68</v>
      </c>
      <c r="B17">
        <v>0</v>
      </c>
      <c r="C17">
        <v>0.46</v>
      </c>
      <c r="D17" s="151">
        <v>32.4</v>
      </c>
      <c r="E17" s="151">
        <v>-3.03</v>
      </c>
      <c r="F17" s="151">
        <v>33</v>
      </c>
      <c r="G17" s="151">
        <v>34.200000000000003</v>
      </c>
      <c r="H17">
        <v>10295</v>
      </c>
      <c r="I17">
        <v>3772</v>
      </c>
      <c r="J17">
        <v>8281</v>
      </c>
      <c r="K17">
        <v>2521</v>
      </c>
      <c r="L17">
        <v>969</v>
      </c>
      <c r="M17">
        <v>1623</v>
      </c>
      <c r="N17">
        <v>3781</v>
      </c>
    </row>
    <row r="18" spans="1:14" x14ac:dyDescent="0.2">
      <c r="A18" t="s">
        <v>69</v>
      </c>
      <c r="B18">
        <v>8.3800000000000008</v>
      </c>
      <c r="C18">
        <v>10.42</v>
      </c>
      <c r="D18" s="151">
        <v>53.55</v>
      </c>
      <c r="E18" s="151">
        <v>-2.08</v>
      </c>
      <c r="F18" s="151">
        <v>33.450000000000003</v>
      </c>
      <c r="G18" s="151">
        <v>61.15</v>
      </c>
      <c r="H18">
        <v>17650</v>
      </c>
      <c r="I18">
        <v>5918</v>
      </c>
      <c r="J18">
        <v>16892</v>
      </c>
      <c r="K18">
        <v>2304</v>
      </c>
      <c r="L18">
        <v>1206</v>
      </c>
      <c r="M18">
        <v>1392</v>
      </c>
      <c r="N18">
        <v>5550</v>
      </c>
    </row>
    <row r="19" spans="1:14" x14ac:dyDescent="0.2">
      <c r="A19" t="s">
        <v>70</v>
      </c>
      <c r="B19">
        <v>7.38</v>
      </c>
      <c r="C19">
        <v>1.04</v>
      </c>
      <c r="D19" s="151">
        <v>53.2</v>
      </c>
      <c r="E19" s="151">
        <v>-0.65999999999999903</v>
      </c>
      <c r="F19" s="151">
        <v>35.700000000000003</v>
      </c>
      <c r="G19" s="151">
        <v>64.5</v>
      </c>
      <c r="H19">
        <v>18266</v>
      </c>
      <c r="I19">
        <v>8537</v>
      </c>
      <c r="J19">
        <v>17015</v>
      </c>
      <c r="K19">
        <v>2189</v>
      </c>
      <c r="L19">
        <v>1274</v>
      </c>
      <c r="M19">
        <v>1430</v>
      </c>
      <c r="N19">
        <v>5486</v>
      </c>
    </row>
    <row r="20" spans="1:14" x14ac:dyDescent="0.2">
      <c r="A20" t="s">
        <v>71</v>
      </c>
      <c r="B20">
        <v>7.5</v>
      </c>
      <c r="C20">
        <v>16.38</v>
      </c>
      <c r="D20" s="151">
        <v>52.56</v>
      </c>
      <c r="E20" s="151">
        <v>-1.43</v>
      </c>
      <c r="F20" s="151">
        <v>23.46</v>
      </c>
      <c r="G20" s="151">
        <v>55.66</v>
      </c>
      <c r="H20">
        <v>18227</v>
      </c>
      <c r="I20">
        <v>6124</v>
      </c>
      <c r="J20">
        <v>10754</v>
      </c>
      <c r="K20">
        <v>2458</v>
      </c>
      <c r="L20">
        <v>1028</v>
      </c>
      <c r="M20">
        <v>1398</v>
      </c>
      <c r="N20">
        <v>6108</v>
      </c>
    </row>
    <row r="21" spans="1:14" s="79" customFormat="1" x14ac:dyDescent="0.2">
      <c r="A21" s="79" t="s">
        <v>65</v>
      </c>
      <c r="B21" s="79">
        <v>3.64</v>
      </c>
      <c r="C21" s="79">
        <v>7.7</v>
      </c>
      <c r="D21" s="158">
        <v>73.06</v>
      </c>
      <c r="E21" s="158">
        <v>4.96</v>
      </c>
      <c r="F21" s="158">
        <v>41.16</v>
      </c>
      <c r="G21" s="158">
        <v>71.66</v>
      </c>
      <c r="H21" s="79">
        <v>21100</v>
      </c>
      <c r="I21" s="79">
        <v>9628</v>
      </c>
      <c r="J21" s="79">
        <v>13999</v>
      </c>
      <c r="K21" s="79">
        <v>2615</v>
      </c>
      <c r="L21" s="79">
        <v>1556</v>
      </c>
      <c r="M21" s="79">
        <v>1563</v>
      </c>
      <c r="N21" s="79">
        <v>4919</v>
      </c>
    </row>
    <row r="22" spans="1:14" x14ac:dyDescent="0.2">
      <c r="A22" t="s">
        <v>64</v>
      </c>
      <c r="B22">
        <v>1.56</v>
      </c>
      <c r="C22">
        <v>2.2200000000000002</v>
      </c>
      <c r="D22" s="151">
        <v>24.59</v>
      </c>
      <c r="E22" s="151">
        <v>-1.06</v>
      </c>
      <c r="F22" s="151">
        <v>6.89</v>
      </c>
      <c r="G22" s="151">
        <v>13.49</v>
      </c>
      <c r="H22">
        <v>16279</v>
      </c>
      <c r="I22">
        <v>2777</v>
      </c>
      <c r="J22">
        <v>4764</v>
      </c>
      <c r="K22">
        <v>2509</v>
      </c>
      <c r="L22">
        <v>1393</v>
      </c>
      <c r="M22">
        <v>1886</v>
      </c>
      <c r="N22">
        <v>4103</v>
      </c>
    </row>
    <row r="23" spans="1:14" x14ac:dyDescent="0.2">
      <c r="A23" t="s">
        <v>60</v>
      </c>
      <c r="B23">
        <v>13.9</v>
      </c>
      <c r="C23">
        <v>10.38</v>
      </c>
      <c r="D23" s="151">
        <v>29.67</v>
      </c>
      <c r="E23" s="151">
        <v>2.2999999999999989</v>
      </c>
      <c r="F23" s="151">
        <v>29.069999999999997</v>
      </c>
      <c r="G23" s="151">
        <v>40.97</v>
      </c>
      <c r="H23">
        <v>17858</v>
      </c>
      <c r="I23">
        <v>1816</v>
      </c>
      <c r="J23">
        <v>4410</v>
      </c>
      <c r="K23">
        <v>1886</v>
      </c>
      <c r="L23">
        <v>1718</v>
      </c>
      <c r="M23">
        <v>1893</v>
      </c>
      <c r="N23">
        <v>6263</v>
      </c>
    </row>
    <row r="24" spans="1:14" x14ac:dyDescent="0.2">
      <c r="A24" t="s">
        <v>61</v>
      </c>
      <c r="B24">
        <v>3.34</v>
      </c>
      <c r="C24">
        <v>7.98</v>
      </c>
      <c r="D24" s="151">
        <v>65.209999999999994</v>
      </c>
      <c r="E24" s="151">
        <v>6.16</v>
      </c>
      <c r="F24" s="151">
        <v>37.81</v>
      </c>
      <c r="G24" s="151">
        <v>67.31</v>
      </c>
      <c r="H24">
        <v>22145</v>
      </c>
      <c r="I24">
        <v>6744</v>
      </c>
      <c r="J24">
        <v>13974</v>
      </c>
      <c r="K24">
        <v>2585</v>
      </c>
      <c r="L24">
        <v>1560</v>
      </c>
      <c r="M24">
        <v>1609</v>
      </c>
      <c r="N24">
        <v>5164</v>
      </c>
    </row>
    <row r="25" spans="1:14" x14ac:dyDescent="0.2">
      <c r="A25" t="s">
        <v>62</v>
      </c>
      <c r="B25">
        <v>3.02</v>
      </c>
      <c r="C25">
        <v>9.68</v>
      </c>
      <c r="D25" s="151">
        <v>63.81</v>
      </c>
      <c r="E25" s="151">
        <v>4.22</v>
      </c>
      <c r="F25" s="151">
        <v>36.31</v>
      </c>
      <c r="G25" s="151">
        <v>67.709999999999994</v>
      </c>
      <c r="H25">
        <v>21840</v>
      </c>
      <c r="I25">
        <v>9321</v>
      </c>
      <c r="J25">
        <v>13214</v>
      </c>
      <c r="K25">
        <v>2698</v>
      </c>
      <c r="L25">
        <v>1516</v>
      </c>
      <c r="M25">
        <v>1478</v>
      </c>
      <c r="N25">
        <v>5022</v>
      </c>
    </row>
    <row r="26" spans="1:14" x14ac:dyDescent="0.2">
      <c r="A26" t="s">
        <v>63</v>
      </c>
      <c r="B26">
        <v>3.94</v>
      </c>
      <c r="C26">
        <v>5.5</v>
      </c>
      <c r="D26" s="151">
        <v>66.72</v>
      </c>
      <c r="E26" s="151">
        <v>3.37</v>
      </c>
      <c r="F26" s="151">
        <v>41.52</v>
      </c>
      <c r="G26" s="151">
        <v>65.42</v>
      </c>
      <c r="H26">
        <v>16749</v>
      </c>
      <c r="I26">
        <v>7419</v>
      </c>
      <c r="J26">
        <v>11377</v>
      </c>
      <c r="K26">
        <v>2993</v>
      </c>
      <c r="L26">
        <v>1486</v>
      </c>
      <c r="M26">
        <v>1611</v>
      </c>
      <c r="N26">
        <v>5525</v>
      </c>
    </row>
    <row r="27" spans="1:14" s="79" customFormat="1" x14ac:dyDescent="0.2">
      <c r="A27" s="79" t="s">
        <v>164</v>
      </c>
      <c r="B27" s="79">
        <v>1.21</v>
      </c>
      <c r="C27" s="79">
        <v>5.8</v>
      </c>
      <c r="D27" s="158">
        <v>78.8</v>
      </c>
      <c r="E27" s="158">
        <v>1.91</v>
      </c>
      <c r="F27" s="158">
        <v>27.1</v>
      </c>
      <c r="G27" s="158">
        <v>71.599999999999994</v>
      </c>
      <c r="H27" s="79">
        <v>13707</v>
      </c>
      <c r="I27" s="79">
        <v>5371</v>
      </c>
      <c r="J27" s="79">
        <v>4962</v>
      </c>
      <c r="K27" s="79">
        <v>4314</v>
      </c>
      <c r="L27" s="79">
        <v>2033</v>
      </c>
      <c r="M27" s="79">
        <v>1489</v>
      </c>
      <c r="N27" s="79">
        <v>16130</v>
      </c>
    </row>
    <row r="28" spans="1:14" x14ac:dyDescent="0.2">
      <c r="A28" t="s">
        <v>165</v>
      </c>
      <c r="B28">
        <v>9.57</v>
      </c>
      <c r="C28">
        <v>9</v>
      </c>
      <c r="D28" s="151">
        <v>49.42</v>
      </c>
      <c r="E28" s="151">
        <v>0.6</v>
      </c>
      <c r="F28" s="151">
        <v>10.42</v>
      </c>
      <c r="G28" s="151">
        <v>32.619999999999997</v>
      </c>
      <c r="H28">
        <v>12269</v>
      </c>
      <c r="I28">
        <v>2816</v>
      </c>
      <c r="J28">
        <v>3580</v>
      </c>
      <c r="K28">
        <v>2484</v>
      </c>
      <c r="L28">
        <v>1719</v>
      </c>
      <c r="M28">
        <v>1750</v>
      </c>
      <c r="N28">
        <v>11312</v>
      </c>
    </row>
    <row r="29" spans="1:14" x14ac:dyDescent="0.2">
      <c r="A29" t="s">
        <v>166</v>
      </c>
      <c r="B29">
        <v>36.78</v>
      </c>
      <c r="C29">
        <v>69.84</v>
      </c>
      <c r="D29" s="151">
        <v>68.58</v>
      </c>
      <c r="E29" s="151">
        <v>-0.14000000000000001</v>
      </c>
      <c r="F29" s="151">
        <v>13.68</v>
      </c>
      <c r="G29" s="151">
        <v>49.38</v>
      </c>
      <c r="H29">
        <v>10463</v>
      </c>
      <c r="I29">
        <v>2311</v>
      </c>
      <c r="J29">
        <v>4648</v>
      </c>
      <c r="K29">
        <v>2658</v>
      </c>
      <c r="L29">
        <v>1834</v>
      </c>
      <c r="M29">
        <v>1663</v>
      </c>
      <c r="N29">
        <v>13713</v>
      </c>
    </row>
    <row r="30" spans="1:14" x14ac:dyDescent="0.2">
      <c r="A30" t="s">
        <v>167</v>
      </c>
      <c r="B30">
        <v>4.54</v>
      </c>
      <c r="C30">
        <v>5.76</v>
      </c>
      <c r="D30" s="151">
        <v>78.69</v>
      </c>
      <c r="E30" s="151">
        <v>3.14</v>
      </c>
      <c r="F30" s="151">
        <v>22.29</v>
      </c>
      <c r="G30" s="151">
        <v>76.790000000000006</v>
      </c>
      <c r="H30">
        <v>16161</v>
      </c>
      <c r="I30">
        <v>3866</v>
      </c>
      <c r="J30">
        <v>8571</v>
      </c>
      <c r="K30">
        <v>4197</v>
      </c>
      <c r="L30">
        <v>1894</v>
      </c>
      <c r="M30">
        <v>1537</v>
      </c>
      <c r="N30">
        <v>17051</v>
      </c>
    </row>
    <row r="31" spans="1:14" x14ac:dyDescent="0.2">
      <c r="A31" t="s">
        <v>169</v>
      </c>
      <c r="B31">
        <v>2.81</v>
      </c>
      <c r="C31">
        <v>8.18</v>
      </c>
      <c r="D31" s="151">
        <v>71.61</v>
      </c>
      <c r="E31" s="151">
        <v>2.92</v>
      </c>
      <c r="F31" s="151">
        <v>27.21</v>
      </c>
      <c r="G31" s="151">
        <v>71.91</v>
      </c>
      <c r="H31">
        <v>15063</v>
      </c>
      <c r="I31">
        <v>4814</v>
      </c>
      <c r="J31">
        <v>7570</v>
      </c>
      <c r="K31">
        <v>4539</v>
      </c>
      <c r="L31">
        <v>1857</v>
      </c>
      <c r="M31">
        <v>1486</v>
      </c>
      <c r="N31">
        <v>13438</v>
      </c>
    </row>
    <row r="32" spans="1:14" x14ac:dyDescent="0.2">
      <c r="A32" t="s">
        <v>168</v>
      </c>
      <c r="B32">
        <v>2.9</v>
      </c>
      <c r="C32">
        <v>20.64</v>
      </c>
      <c r="D32" s="151">
        <v>83.96</v>
      </c>
      <c r="E32" s="151">
        <v>0.75</v>
      </c>
      <c r="F32" s="151">
        <v>23.66</v>
      </c>
      <c r="G32" s="151">
        <v>65.260000000000005</v>
      </c>
      <c r="H32">
        <v>15268</v>
      </c>
      <c r="I32">
        <v>3808</v>
      </c>
      <c r="J32">
        <v>5311</v>
      </c>
      <c r="K32">
        <v>5924</v>
      </c>
      <c r="L32">
        <v>1631</v>
      </c>
      <c r="M32">
        <v>1440</v>
      </c>
      <c r="N32">
        <v>14834</v>
      </c>
    </row>
    <row r="33" spans="1:14" s="79" customFormat="1" x14ac:dyDescent="0.2">
      <c r="A33" s="79" t="s">
        <v>170</v>
      </c>
      <c r="B33" s="79">
        <v>1.95</v>
      </c>
      <c r="C33" s="79">
        <v>6.34</v>
      </c>
      <c r="D33" s="158">
        <v>78.45</v>
      </c>
      <c r="E33" s="158">
        <v>9.65</v>
      </c>
      <c r="F33" s="79">
        <v>10</v>
      </c>
      <c r="G33" s="158">
        <v>74.150000000000006</v>
      </c>
      <c r="H33" s="79">
        <v>15148</v>
      </c>
      <c r="I33" s="79">
        <v>5911</v>
      </c>
      <c r="J33" s="79">
        <v>6550</v>
      </c>
      <c r="K33" s="79">
        <v>5850</v>
      </c>
      <c r="L33" s="79">
        <v>1824</v>
      </c>
      <c r="M33" s="79">
        <v>1539</v>
      </c>
      <c r="N33" s="79">
        <v>14041</v>
      </c>
    </row>
    <row r="34" spans="1:14" x14ac:dyDescent="0.2">
      <c r="A34" t="s">
        <v>171</v>
      </c>
      <c r="B34">
        <v>14.04</v>
      </c>
      <c r="C34">
        <v>11.76</v>
      </c>
      <c r="D34" s="151">
        <v>63.741999999999997</v>
      </c>
      <c r="E34" s="151">
        <v>0.65200000000000002</v>
      </c>
      <c r="F34">
        <v>1</v>
      </c>
      <c r="G34" s="151">
        <v>37.14</v>
      </c>
      <c r="H34">
        <v>18144</v>
      </c>
      <c r="I34">
        <v>1788</v>
      </c>
      <c r="J34">
        <v>3722</v>
      </c>
      <c r="K34">
        <v>2710</v>
      </c>
      <c r="L34">
        <v>2003</v>
      </c>
      <c r="M34">
        <v>1866</v>
      </c>
      <c r="N34">
        <v>12171</v>
      </c>
    </row>
    <row r="35" spans="1:14" x14ac:dyDescent="0.2">
      <c r="A35" t="s">
        <v>173</v>
      </c>
      <c r="B35">
        <v>24.3</v>
      </c>
      <c r="C35">
        <v>22.71</v>
      </c>
      <c r="D35" s="151">
        <v>88.95</v>
      </c>
      <c r="E35" s="151">
        <v>7.65</v>
      </c>
      <c r="F35">
        <v>8</v>
      </c>
      <c r="G35" s="151">
        <v>75.45</v>
      </c>
      <c r="H35">
        <v>15614</v>
      </c>
      <c r="I35">
        <v>1838</v>
      </c>
      <c r="J35">
        <v>4348</v>
      </c>
      <c r="K35">
        <v>2629</v>
      </c>
      <c r="L35">
        <v>1990</v>
      </c>
      <c r="M35">
        <v>1753</v>
      </c>
      <c r="N35">
        <v>13241</v>
      </c>
    </row>
    <row r="36" spans="1:14" x14ac:dyDescent="0.2">
      <c r="A36" t="s">
        <v>172</v>
      </c>
      <c r="B36">
        <v>2.08</v>
      </c>
      <c r="C36">
        <v>4.0999999999999996</v>
      </c>
      <c r="D36" s="151">
        <v>90.98</v>
      </c>
      <c r="E36" s="151">
        <v>11.18</v>
      </c>
      <c r="F36">
        <v>11</v>
      </c>
      <c r="G36" s="151">
        <v>82.28</v>
      </c>
      <c r="H36">
        <v>16397</v>
      </c>
      <c r="I36">
        <v>3751</v>
      </c>
      <c r="J36">
        <v>6811</v>
      </c>
      <c r="K36">
        <v>4934</v>
      </c>
      <c r="L36">
        <v>1728</v>
      </c>
      <c r="M36">
        <v>1482</v>
      </c>
      <c r="N36">
        <v>13275</v>
      </c>
    </row>
    <row r="37" spans="1:14" x14ac:dyDescent="0.2">
      <c r="A37" t="s">
        <v>174</v>
      </c>
      <c r="B37">
        <v>2.2000000000000002</v>
      </c>
      <c r="C37">
        <v>6.18</v>
      </c>
      <c r="D37" s="151">
        <v>73.790000000000006</v>
      </c>
      <c r="E37" s="151">
        <v>14.19</v>
      </c>
      <c r="F37">
        <v>14</v>
      </c>
      <c r="G37" s="151">
        <v>72.489999999999995</v>
      </c>
      <c r="H37">
        <v>16708</v>
      </c>
      <c r="I37">
        <v>5227</v>
      </c>
      <c r="J37">
        <v>7274</v>
      </c>
      <c r="K37">
        <v>6185</v>
      </c>
      <c r="L37">
        <v>1773</v>
      </c>
      <c r="M37">
        <v>1520</v>
      </c>
      <c r="N37">
        <v>14007</v>
      </c>
    </row>
    <row r="38" spans="1:14" x14ac:dyDescent="0.2">
      <c r="A38" t="s">
        <v>175</v>
      </c>
      <c r="B38">
        <v>1.84</v>
      </c>
      <c r="C38">
        <v>5.3</v>
      </c>
      <c r="D38" s="151">
        <v>55.05</v>
      </c>
      <c r="E38" s="151">
        <v>9.65</v>
      </c>
      <c r="F38">
        <v>10</v>
      </c>
      <c r="G38" s="151">
        <v>74.55</v>
      </c>
      <c r="H38">
        <v>14602</v>
      </c>
      <c r="I38">
        <v>4604</v>
      </c>
      <c r="J38">
        <v>6027</v>
      </c>
      <c r="K38">
        <v>6624</v>
      </c>
      <c r="L38">
        <v>1708</v>
      </c>
      <c r="M38">
        <v>1520</v>
      </c>
      <c r="N38">
        <v>15075</v>
      </c>
    </row>
    <row r="39" spans="1:14" s="79" customFormat="1" x14ac:dyDescent="0.2">
      <c r="A39" s="79" t="s">
        <v>176</v>
      </c>
      <c r="B39" s="79">
        <v>4.72</v>
      </c>
      <c r="C39" s="79">
        <v>26.07</v>
      </c>
      <c r="D39" s="158">
        <v>43.1</v>
      </c>
      <c r="E39" s="158">
        <v>-0.219999999999999</v>
      </c>
      <c r="F39" s="158">
        <v>13.3</v>
      </c>
      <c r="G39" s="158">
        <v>40.9</v>
      </c>
      <c r="H39" s="79">
        <v>23564</v>
      </c>
      <c r="I39" s="79">
        <v>4539</v>
      </c>
      <c r="J39" s="79">
        <v>11955</v>
      </c>
      <c r="K39" s="79">
        <v>5375</v>
      </c>
      <c r="L39" s="79">
        <v>2347</v>
      </c>
      <c r="M39" s="79">
        <v>1649</v>
      </c>
      <c r="N39" s="79">
        <v>13293</v>
      </c>
    </row>
    <row r="40" spans="1:14" x14ac:dyDescent="0.2">
      <c r="A40" t="s">
        <v>177</v>
      </c>
      <c r="B40">
        <v>4.8</v>
      </c>
      <c r="C40">
        <v>21.9</v>
      </c>
      <c r="D40" s="151">
        <v>18</v>
      </c>
      <c r="E40" s="151">
        <v>0.35</v>
      </c>
      <c r="F40" s="151">
        <v>3.37</v>
      </c>
      <c r="G40" s="151">
        <v>13.2</v>
      </c>
      <c r="H40">
        <v>28208</v>
      </c>
      <c r="I40">
        <v>2192</v>
      </c>
      <c r="J40">
        <v>3948</v>
      </c>
      <c r="K40">
        <v>3746</v>
      </c>
      <c r="L40">
        <v>2119</v>
      </c>
      <c r="M40">
        <v>2224</v>
      </c>
      <c r="N40">
        <v>13916</v>
      </c>
    </row>
    <row r="41" spans="1:14" x14ac:dyDescent="0.2">
      <c r="A41" t="s">
        <v>178</v>
      </c>
      <c r="B41">
        <v>11.9</v>
      </c>
      <c r="C41">
        <v>18.3</v>
      </c>
      <c r="D41" s="151">
        <v>18.59</v>
      </c>
      <c r="E41" s="151">
        <v>0.73</v>
      </c>
      <c r="F41" s="151">
        <v>6.19</v>
      </c>
      <c r="G41" s="151">
        <v>21.49</v>
      </c>
      <c r="H41">
        <v>25477</v>
      </c>
      <c r="I41">
        <v>1568</v>
      </c>
      <c r="J41">
        <v>4395</v>
      </c>
      <c r="K41">
        <v>4066</v>
      </c>
      <c r="L41">
        <v>2055</v>
      </c>
      <c r="M41">
        <v>2132</v>
      </c>
      <c r="N41">
        <v>14225</v>
      </c>
    </row>
    <row r="42" spans="1:14" x14ac:dyDescent="0.2">
      <c r="A42" t="s">
        <v>179</v>
      </c>
      <c r="B42">
        <v>9.8000000000000007</v>
      </c>
      <c r="C42">
        <v>31.8</v>
      </c>
      <c r="D42" s="151">
        <v>16.04</v>
      </c>
      <c r="E42" s="151">
        <v>0.25</v>
      </c>
      <c r="F42" s="151">
        <v>9.0399999999999991</v>
      </c>
      <c r="G42" s="151">
        <v>24.54</v>
      </c>
      <c r="H42">
        <v>24762</v>
      </c>
      <c r="I42">
        <v>3195</v>
      </c>
      <c r="J42">
        <v>11437</v>
      </c>
      <c r="K42">
        <v>5088</v>
      </c>
      <c r="L42">
        <v>2253</v>
      </c>
      <c r="M42">
        <v>1796</v>
      </c>
      <c r="N42">
        <v>13241</v>
      </c>
    </row>
    <row r="43" spans="1:14" x14ac:dyDescent="0.2">
      <c r="A43" t="s">
        <v>180</v>
      </c>
      <c r="B43">
        <v>10.6</v>
      </c>
      <c r="C43">
        <v>15.6</v>
      </c>
      <c r="D43" s="151">
        <v>19.95</v>
      </c>
      <c r="E43" s="151">
        <v>-0.13</v>
      </c>
      <c r="F43" s="151">
        <v>9.25</v>
      </c>
      <c r="G43" s="151">
        <v>25.15</v>
      </c>
      <c r="H43">
        <v>23397</v>
      </c>
      <c r="I43">
        <v>4220</v>
      </c>
      <c r="J43">
        <v>13736</v>
      </c>
      <c r="K43">
        <v>5949</v>
      </c>
      <c r="L43">
        <v>2658</v>
      </c>
      <c r="M43">
        <v>2122</v>
      </c>
      <c r="N43">
        <v>14923</v>
      </c>
    </row>
    <row r="44" spans="1:14" x14ac:dyDescent="0.2">
      <c r="A44" t="s">
        <v>181</v>
      </c>
      <c r="B44">
        <v>13.8</v>
      </c>
      <c r="C44">
        <v>34.32</v>
      </c>
      <c r="D44" s="151">
        <v>17.73</v>
      </c>
      <c r="E44" s="151">
        <v>2.42</v>
      </c>
      <c r="F44" s="151">
        <v>13.43</v>
      </c>
      <c r="G44" s="151">
        <v>24.13</v>
      </c>
      <c r="H44">
        <v>25930</v>
      </c>
      <c r="I44">
        <v>3681</v>
      </c>
      <c r="J44">
        <v>11032</v>
      </c>
      <c r="K44">
        <v>7432</v>
      </c>
      <c r="L44">
        <v>2475</v>
      </c>
      <c r="M44">
        <v>2074</v>
      </c>
      <c r="N44">
        <v>19359</v>
      </c>
    </row>
    <row r="45" spans="1:14" s="79" customFormat="1" x14ac:dyDescent="0.2">
      <c r="A45" s="79" t="s">
        <v>182</v>
      </c>
      <c r="B45" s="79">
        <v>5.62</v>
      </c>
      <c r="C45" s="79">
        <v>13.74</v>
      </c>
      <c r="D45" s="158">
        <v>29.34</v>
      </c>
      <c r="E45" s="158">
        <v>-3.21</v>
      </c>
      <c r="F45" s="158">
        <v>19.64</v>
      </c>
      <c r="G45" s="158">
        <v>32.64</v>
      </c>
      <c r="H45" s="79">
        <v>27527</v>
      </c>
      <c r="I45" s="79">
        <v>5914</v>
      </c>
      <c r="J45" s="79">
        <v>12222</v>
      </c>
      <c r="K45" s="79">
        <v>7177</v>
      </c>
      <c r="L45" s="79">
        <v>2545</v>
      </c>
      <c r="M45" s="79">
        <v>2286</v>
      </c>
      <c r="N45" s="79">
        <v>16452</v>
      </c>
    </row>
    <row r="46" spans="1:14" x14ac:dyDescent="0.2">
      <c r="A46" t="s">
        <v>183</v>
      </c>
      <c r="B46">
        <v>11.52</v>
      </c>
      <c r="C46">
        <v>33.6</v>
      </c>
      <c r="D46" s="151">
        <v>38.6</v>
      </c>
      <c r="E46" s="151">
        <v>-0.4</v>
      </c>
      <c r="F46" s="151">
        <v>12.1</v>
      </c>
      <c r="G46" s="151">
        <v>29.3</v>
      </c>
      <c r="H46">
        <v>29986</v>
      </c>
      <c r="I46">
        <v>2146</v>
      </c>
      <c r="J46">
        <v>4617</v>
      </c>
      <c r="K46">
        <v>4372</v>
      </c>
      <c r="L46">
        <v>2398</v>
      </c>
      <c r="M46">
        <v>2550</v>
      </c>
      <c r="N46">
        <v>15622</v>
      </c>
    </row>
    <row r="47" spans="1:14" x14ac:dyDescent="0.2">
      <c r="A47" t="s">
        <v>184</v>
      </c>
      <c r="B47">
        <v>21.87</v>
      </c>
      <c r="C47">
        <v>21.99</v>
      </c>
      <c r="D47" s="151">
        <v>31.9</v>
      </c>
      <c r="E47" s="151">
        <v>0.31</v>
      </c>
      <c r="F47" s="151">
        <v>9.4</v>
      </c>
      <c r="G47" s="151">
        <v>32.1</v>
      </c>
      <c r="H47">
        <v>21637</v>
      </c>
      <c r="I47">
        <v>2019</v>
      </c>
      <c r="J47">
        <v>5360</v>
      </c>
      <c r="K47">
        <v>4344</v>
      </c>
      <c r="L47">
        <v>2410</v>
      </c>
      <c r="M47">
        <v>2445</v>
      </c>
      <c r="N47">
        <v>16062</v>
      </c>
    </row>
    <row r="48" spans="1:14" x14ac:dyDescent="0.2">
      <c r="A48" t="s">
        <v>185</v>
      </c>
      <c r="B48">
        <v>10.96</v>
      </c>
      <c r="C48">
        <v>4.8</v>
      </c>
      <c r="D48" s="151">
        <v>38.590000000000003</v>
      </c>
      <c r="E48" s="151">
        <v>0.12</v>
      </c>
      <c r="F48" s="151">
        <v>14.39</v>
      </c>
      <c r="G48" s="151">
        <v>40.39</v>
      </c>
      <c r="H48">
        <v>24884</v>
      </c>
      <c r="I48">
        <v>3945</v>
      </c>
      <c r="J48">
        <v>10599</v>
      </c>
      <c r="K48">
        <v>5151</v>
      </c>
      <c r="L48">
        <v>2369</v>
      </c>
      <c r="M48">
        <v>2247</v>
      </c>
      <c r="N48">
        <v>15427</v>
      </c>
    </row>
    <row r="49" spans="1:14" x14ac:dyDescent="0.2">
      <c r="A49" t="s">
        <v>186</v>
      </c>
      <c r="B49">
        <v>11.38</v>
      </c>
      <c r="C49">
        <v>8.1300000000000008</v>
      </c>
      <c r="D49" s="151">
        <v>51.63</v>
      </c>
      <c r="E49" s="151">
        <v>0.69</v>
      </c>
      <c r="F49" s="151">
        <v>24.43</v>
      </c>
      <c r="G49" s="151">
        <v>53.63</v>
      </c>
      <c r="H49">
        <v>27195</v>
      </c>
      <c r="I49">
        <v>5471</v>
      </c>
      <c r="J49">
        <v>12018</v>
      </c>
      <c r="K49">
        <v>6464</v>
      </c>
      <c r="L49">
        <v>2594</v>
      </c>
      <c r="M49">
        <v>2455</v>
      </c>
      <c r="N49">
        <v>17276</v>
      </c>
    </row>
    <row r="50" spans="1:14" x14ac:dyDescent="0.2">
      <c r="A50" t="s">
        <v>187</v>
      </c>
      <c r="B50">
        <v>10.199999999999999</v>
      </c>
      <c r="C50">
        <v>7.17</v>
      </c>
      <c r="D50" s="151">
        <v>32.979999999999997</v>
      </c>
      <c r="E50" s="151">
        <v>0.5</v>
      </c>
      <c r="F50" s="151">
        <v>16.68</v>
      </c>
      <c r="G50" s="151">
        <v>37.78</v>
      </c>
      <c r="H50">
        <v>24835</v>
      </c>
      <c r="I50">
        <v>4576</v>
      </c>
      <c r="J50">
        <v>10364</v>
      </c>
      <c r="K50">
        <v>7915</v>
      </c>
      <c r="L50">
        <v>2474</v>
      </c>
      <c r="M50">
        <v>2412</v>
      </c>
      <c r="N50">
        <v>18107</v>
      </c>
    </row>
    <row r="51" spans="1:14" s="79" customFormat="1" x14ac:dyDescent="0.2">
      <c r="A51" s="79" t="s">
        <v>139</v>
      </c>
      <c r="B51" s="79">
        <v>8.7200000000000006</v>
      </c>
      <c r="C51" s="79">
        <v>15</v>
      </c>
      <c r="D51" s="158">
        <v>31.49</v>
      </c>
      <c r="E51" s="158">
        <v>4.82</v>
      </c>
      <c r="F51" s="158">
        <v>15.49</v>
      </c>
      <c r="G51" s="79" t="s">
        <v>193</v>
      </c>
      <c r="H51" s="79">
        <v>11183</v>
      </c>
      <c r="I51" s="79">
        <v>401</v>
      </c>
      <c r="J51" s="79">
        <v>5254</v>
      </c>
      <c r="K51" s="79">
        <v>2024</v>
      </c>
      <c r="L51" s="79">
        <v>3005</v>
      </c>
      <c r="M51" s="79">
        <v>1253</v>
      </c>
      <c r="N51" s="79">
        <v>3767</v>
      </c>
    </row>
    <row r="52" spans="1:14" x14ac:dyDescent="0.2">
      <c r="A52" t="s">
        <v>140</v>
      </c>
      <c r="B52">
        <v>14.04</v>
      </c>
      <c r="C52">
        <v>18</v>
      </c>
      <c r="D52" s="151">
        <v>27.69</v>
      </c>
      <c r="E52" s="151">
        <v>7.01</v>
      </c>
      <c r="F52" s="151">
        <v>41.79</v>
      </c>
      <c r="G52" t="s">
        <v>193</v>
      </c>
      <c r="H52">
        <v>11725</v>
      </c>
      <c r="I52">
        <v>355</v>
      </c>
      <c r="J52">
        <v>4617</v>
      </c>
      <c r="K52">
        <v>2408</v>
      </c>
      <c r="L52">
        <v>2734</v>
      </c>
      <c r="M52">
        <v>974</v>
      </c>
      <c r="N52">
        <v>3662</v>
      </c>
    </row>
    <row r="53" spans="1:14" x14ac:dyDescent="0.2">
      <c r="A53" t="s">
        <v>141</v>
      </c>
      <c r="B53">
        <v>10.8</v>
      </c>
      <c r="C53">
        <v>12</v>
      </c>
      <c r="D53" s="151">
        <v>32.65</v>
      </c>
      <c r="E53" s="151">
        <v>6.14</v>
      </c>
      <c r="F53" s="151">
        <v>45.05</v>
      </c>
      <c r="G53" t="s">
        <v>193</v>
      </c>
      <c r="H53">
        <v>23895</v>
      </c>
      <c r="I53">
        <v>412</v>
      </c>
      <c r="J53">
        <v>3661</v>
      </c>
      <c r="K53">
        <v>3108</v>
      </c>
      <c r="L53">
        <v>3144</v>
      </c>
      <c r="M53">
        <v>1022</v>
      </c>
      <c r="N53">
        <v>3050</v>
      </c>
    </row>
    <row r="54" spans="1:14" x14ac:dyDescent="0.2">
      <c r="A54" t="s">
        <v>142</v>
      </c>
      <c r="B54">
        <v>8</v>
      </c>
      <c r="C54">
        <v>13.8</v>
      </c>
      <c r="D54" s="151">
        <v>61.79</v>
      </c>
      <c r="E54" s="151">
        <v>14.49</v>
      </c>
      <c r="F54" s="151">
        <v>56.39</v>
      </c>
      <c r="G54" t="s">
        <v>193</v>
      </c>
      <c r="H54">
        <v>17148</v>
      </c>
      <c r="I54">
        <v>289</v>
      </c>
      <c r="J54">
        <v>4261</v>
      </c>
      <c r="K54">
        <v>2381</v>
      </c>
      <c r="L54">
        <v>3015</v>
      </c>
      <c r="M54">
        <v>1439</v>
      </c>
      <c r="N54">
        <v>3813</v>
      </c>
    </row>
    <row r="55" spans="1:14" x14ac:dyDescent="0.2">
      <c r="A55" t="s">
        <v>143</v>
      </c>
      <c r="B55">
        <v>10.4</v>
      </c>
      <c r="C55">
        <v>12</v>
      </c>
      <c r="D55" s="151">
        <v>50.35</v>
      </c>
      <c r="E55" s="151">
        <v>16.850000000000001</v>
      </c>
      <c r="F55" s="151">
        <v>34.94</v>
      </c>
      <c r="G55" t="s">
        <v>193</v>
      </c>
      <c r="H55">
        <v>24290</v>
      </c>
      <c r="I55">
        <v>327</v>
      </c>
      <c r="J55">
        <v>3609</v>
      </c>
      <c r="K55">
        <v>2256</v>
      </c>
      <c r="L55">
        <v>3044</v>
      </c>
      <c r="M55">
        <v>1736</v>
      </c>
      <c r="N55">
        <v>3638</v>
      </c>
    </row>
    <row r="56" spans="1:14" x14ac:dyDescent="0.2">
      <c r="A56" t="s">
        <v>144</v>
      </c>
      <c r="B56">
        <v>13.6</v>
      </c>
      <c r="C56">
        <v>19.2</v>
      </c>
      <c r="D56" s="151">
        <v>58.64</v>
      </c>
      <c r="E56" s="151">
        <v>10.74</v>
      </c>
      <c r="F56" s="151">
        <v>33.75</v>
      </c>
      <c r="G56" t="s">
        <v>193</v>
      </c>
      <c r="H56">
        <v>20533</v>
      </c>
      <c r="I56">
        <v>284</v>
      </c>
      <c r="J56">
        <v>3543</v>
      </c>
      <c r="K56">
        <v>1885</v>
      </c>
      <c r="L56">
        <v>2910</v>
      </c>
      <c r="M56">
        <v>1824</v>
      </c>
      <c r="N56">
        <v>3776</v>
      </c>
    </row>
    <row r="57" spans="1:14" s="79" customFormat="1" x14ac:dyDescent="0.2">
      <c r="A57" s="79" t="s">
        <v>155</v>
      </c>
      <c r="B57" s="79">
        <v>10.52</v>
      </c>
      <c r="C57" s="79">
        <v>12</v>
      </c>
      <c r="D57" s="158">
        <v>37.700000000000003</v>
      </c>
      <c r="E57" s="158">
        <v>5.69</v>
      </c>
      <c r="F57" s="158">
        <v>19.5</v>
      </c>
      <c r="G57" s="79" t="s">
        <v>193</v>
      </c>
      <c r="H57" s="79">
        <v>22849</v>
      </c>
      <c r="I57" s="79">
        <v>634</v>
      </c>
      <c r="J57" s="79">
        <v>7348</v>
      </c>
      <c r="K57" s="79">
        <v>4378</v>
      </c>
      <c r="L57" s="79">
        <v>2120</v>
      </c>
      <c r="M57" s="79">
        <v>824</v>
      </c>
      <c r="N57" s="79">
        <v>2888</v>
      </c>
    </row>
    <row r="58" spans="1:14" x14ac:dyDescent="0.2">
      <c r="A58" t="s">
        <v>145</v>
      </c>
      <c r="B58">
        <v>8</v>
      </c>
      <c r="C58">
        <v>14.4</v>
      </c>
      <c r="D58" s="151">
        <v>38.96</v>
      </c>
      <c r="E58" s="151">
        <v>10.16</v>
      </c>
      <c r="F58" s="151">
        <v>38.46</v>
      </c>
      <c r="G58" t="s">
        <v>193</v>
      </c>
      <c r="H58">
        <v>23184</v>
      </c>
      <c r="I58">
        <v>694</v>
      </c>
      <c r="J58">
        <v>7554</v>
      </c>
      <c r="K58">
        <v>4162</v>
      </c>
      <c r="L58">
        <v>1967</v>
      </c>
      <c r="M58">
        <v>1483</v>
      </c>
      <c r="N58">
        <v>2962</v>
      </c>
    </row>
    <row r="59" spans="1:14" x14ac:dyDescent="0.2">
      <c r="A59" t="s">
        <v>146</v>
      </c>
      <c r="B59">
        <v>8.6</v>
      </c>
      <c r="C59">
        <v>11.7</v>
      </c>
      <c r="D59" s="151">
        <v>40.71</v>
      </c>
      <c r="E59" s="151">
        <v>6.46</v>
      </c>
      <c r="F59" s="151">
        <v>49.81</v>
      </c>
      <c r="G59" t="s">
        <v>193</v>
      </c>
      <c r="H59">
        <v>30365</v>
      </c>
      <c r="I59">
        <v>398</v>
      </c>
      <c r="J59">
        <v>4184</v>
      </c>
      <c r="K59">
        <v>3673</v>
      </c>
      <c r="L59">
        <v>2599</v>
      </c>
      <c r="M59">
        <v>918</v>
      </c>
      <c r="N59">
        <v>2896</v>
      </c>
    </row>
    <row r="60" spans="1:14" x14ac:dyDescent="0.2">
      <c r="A60" t="s">
        <v>147</v>
      </c>
      <c r="B60">
        <v>12</v>
      </c>
      <c r="C60">
        <v>15.6</v>
      </c>
      <c r="D60" s="151">
        <v>76.47</v>
      </c>
      <c r="E60" s="151">
        <v>17.57</v>
      </c>
      <c r="F60" s="151">
        <v>60.57</v>
      </c>
      <c r="G60" t="s">
        <v>193</v>
      </c>
      <c r="H60">
        <v>25588</v>
      </c>
      <c r="I60">
        <v>299</v>
      </c>
      <c r="J60">
        <v>4597</v>
      </c>
      <c r="K60">
        <v>2986</v>
      </c>
      <c r="L60">
        <v>2491</v>
      </c>
      <c r="M60">
        <v>947</v>
      </c>
      <c r="N60">
        <v>3158</v>
      </c>
    </row>
    <row r="61" spans="1:14" x14ac:dyDescent="0.2">
      <c r="A61" t="s">
        <v>148</v>
      </c>
      <c r="B61">
        <v>8.4</v>
      </c>
      <c r="C61">
        <v>11.4</v>
      </c>
      <c r="D61" s="151">
        <v>66.3</v>
      </c>
      <c r="E61" s="151">
        <v>26.8</v>
      </c>
      <c r="F61" s="151">
        <v>39.700000000000003</v>
      </c>
      <c r="G61" t="s">
        <v>193</v>
      </c>
      <c r="H61">
        <v>27277</v>
      </c>
      <c r="I61">
        <v>304</v>
      </c>
      <c r="J61">
        <v>4662</v>
      </c>
      <c r="K61">
        <v>2803</v>
      </c>
      <c r="L61">
        <v>2791</v>
      </c>
      <c r="M61">
        <v>907</v>
      </c>
      <c r="N61">
        <v>3479</v>
      </c>
    </row>
    <row r="62" spans="1:14" x14ac:dyDescent="0.2">
      <c r="A62" t="s">
        <v>149</v>
      </c>
      <c r="B62">
        <v>10.8</v>
      </c>
      <c r="C62">
        <v>18</v>
      </c>
      <c r="D62" s="151">
        <v>64.69</v>
      </c>
      <c r="E62" s="151">
        <v>13.49</v>
      </c>
      <c r="F62" s="151">
        <v>28.19</v>
      </c>
      <c r="G62" t="s">
        <v>193</v>
      </c>
      <c r="H62">
        <v>25564</v>
      </c>
      <c r="I62">
        <v>281</v>
      </c>
      <c r="J62">
        <v>4307</v>
      </c>
      <c r="K62">
        <v>3222</v>
      </c>
      <c r="L62">
        <v>2560</v>
      </c>
      <c r="M62">
        <v>1064</v>
      </c>
      <c r="N62">
        <v>3759</v>
      </c>
    </row>
    <row r="63" spans="1:14" s="79" customFormat="1" x14ac:dyDescent="0.2">
      <c r="A63" s="79" t="s">
        <v>156</v>
      </c>
      <c r="B63" s="79">
        <v>0.8</v>
      </c>
      <c r="C63" s="79">
        <v>0.4</v>
      </c>
      <c r="D63" s="158">
        <v>37.75</v>
      </c>
      <c r="E63" s="158">
        <v>6.85</v>
      </c>
      <c r="F63" s="158">
        <v>22.75</v>
      </c>
      <c r="G63" s="79" t="s">
        <v>193</v>
      </c>
      <c r="H63" s="79">
        <v>2028</v>
      </c>
      <c r="I63" s="79">
        <v>1659</v>
      </c>
      <c r="J63" s="79">
        <v>4553</v>
      </c>
      <c r="K63" s="79">
        <v>2365</v>
      </c>
      <c r="L63" s="79">
        <v>2859</v>
      </c>
      <c r="M63" s="79">
        <v>2104</v>
      </c>
      <c r="N63" s="79">
        <v>2764</v>
      </c>
    </row>
    <row r="64" spans="1:14" x14ac:dyDescent="0.2">
      <c r="A64" t="s">
        <v>150</v>
      </c>
      <c r="B64">
        <v>8.36</v>
      </c>
      <c r="C64">
        <v>16.8</v>
      </c>
      <c r="D64" s="151">
        <v>35.130000000000003</v>
      </c>
      <c r="E64" s="151">
        <v>7.73</v>
      </c>
      <c r="F64" s="151">
        <v>44.23</v>
      </c>
      <c r="G64" t="s">
        <v>193</v>
      </c>
      <c r="H64">
        <v>15518</v>
      </c>
      <c r="I64">
        <v>392</v>
      </c>
      <c r="J64">
        <v>5574</v>
      </c>
      <c r="K64">
        <v>2523</v>
      </c>
      <c r="L64">
        <v>3069</v>
      </c>
      <c r="M64">
        <v>1362</v>
      </c>
      <c r="N64">
        <v>3750</v>
      </c>
    </row>
    <row r="65" spans="1:14" x14ac:dyDescent="0.2">
      <c r="A65" t="s">
        <v>151</v>
      </c>
      <c r="B65">
        <v>8.8000000000000007</v>
      </c>
      <c r="C65">
        <v>10.8</v>
      </c>
      <c r="D65" s="151">
        <v>37.28</v>
      </c>
      <c r="E65" s="151">
        <v>8.2799999999999994</v>
      </c>
      <c r="F65" s="151">
        <v>47.98</v>
      </c>
      <c r="G65" t="s">
        <v>193</v>
      </c>
      <c r="H65">
        <v>24781</v>
      </c>
      <c r="I65">
        <v>353</v>
      </c>
      <c r="J65">
        <v>3440</v>
      </c>
      <c r="K65">
        <v>2755</v>
      </c>
      <c r="L65">
        <v>3089</v>
      </c>
      <c r="M65">
        <v>1706</v>
      </c>
      <c r="N65">
        <v>3073</v>
      </c>
    </row>
    <row r="66" spans="1:14" x14ac:dyDescent="0.2">
      <c r="A66" t="s">
        <v>152</v>
      </c>
      <c r="B66">
        <v>13.4</v>
      </c>
      <c r="C66">
        <v>16.8</v>
      </c>
      <c r="D66" s="151">
        <v>59.02</v>
      </c>
      <c r="E66" s="151">
        <v>13.72</v>
      </c>
      <c r="F66" s="151">
        <v>59.12</v>
      </c>
      <c r="G66" t="s">
        <v>193</v>
      </c>
      <c r="H66">
        <v>19843</v>
      </c>
      <c r="I66">
        <v>279</v>
      </c>
      <c r="J66">
        <v>3608</v>
      </c>
      <c r="K66">
        <v>2335</v>
      </c>
      <c r="L66">
        <v>2921</v>
      </c>
      <c r="M66">
        <v>1087</v>
      </c>
      <c r="N66">
        <v>3498</v>
      </c>
    </row>
    <row r="67" spans="1:14" x14ac:dyDescent="0.2">
      <c r="A67" t="s">
        <v>153</v>
      </c>
      <c r="B67">
        <v>10.08</v>
      </c>
      <c r="C67">
        <v>12</v>
      </c>
      <c r="D67" s="151">
        <v>53.58</v>
      </c>
      <c r="E67" s="151">
        <v>19.98</v>
      </c>
      <c r="F67" s="151">
        <v>37.58</v>
      </c>
      <c r="G67" t="s">
        <v>193</v>
      </c>
      <c r="H67">
        <v>22067</v>
      </c>
      <c r="I67">
        <v>240</v>
      </c>
      <c r="J67">
        <v>3313</v>
      </c>
      <c r="K67">
        <v>1916</v>
      </c>
      <c r="L67">
        <v>2797</v>
      </c>
      <c r="M67">
        <v>1239</v>
      </c>
      <c r="N67">
        <v>3303</v>
      </c>
    </row>
    <row r="68" spans="1:14" x14ac:dyDescent="0.2">
      <c r="A68" t="s">
        <v>154</v>
      </c>
      <c r="B68">
        <v>15.6</v>
      </c>
      <c r="C68">
        <v>17.100000000000001</v>
      </c>
      <c r="D68" s="151">
        <v>66.05</v>
      </c>
      <c r="E68" s="151">
        <v>16.55</v>
      </c>
      <c r="F68" s="151">
        <v>32.15</v>
      </c>
      <c r="G68" t="s">
        <v>193</v>
      </c>
      <c r="H68">
        <v>18574</v>
      </c>
      <c r="I68">
        <v>228</v>
      </c>
      <c r="J68">
        <v>3443</v>
      </c>
      <c r="K68">
        <v>2022</v>
      </c>
      <c r="L68">
        <v>2860</v>
      </c>
      <c r="M68">
        <v>1509</v>
      </c>
      <c r="N68">
        <v>3642</v>
      </c>
    </row>
    <row r="73" spans="1:14" x14ac:dyDescent="0.2">
      <c r="E73" s="79" t="s">
        <v>206</v>
      </c>
    </row>
    <row r="75" spans="1:14" x14ac:dyDescent="0.2">
      <c r="B75" t="s">
        <v>206</v>
      </c>
      <c r="C75" t="s">
        <v>198</v>
      </c>
      <c r="D75" t="s">
        <v>199</v>
      </c>
      <c r="E75" t="s">
        <v>200</v>
      </c>
      <c r="F75" t="s">
        <v>201</v>
      </c>
      <c r="G75" t="s">
        <v>202</v>
      </c>
      <c r="H75" t="s">
        <v>203</v>
      </c>
      <c r="I75" t="s">
        <v>204</v>
      </c>
      <c r="J75" t="s">
        <v>205</v>
      </c>
    </row>
    <row r="76" spans="1:14" x14ac:dyDescent="0.2">
      <c r="A76" t="s">
        <v>25</v>
      </c>
      <c r="B76">
        <f>AVERAGE(C76:J76)</f>
        <v>2108.625</v>
      </c>
      <c r="C76" s="79">
        <v>2412</v>
      </c>
      <c r="D76" s="79">
        <v>2865</v>
      </c>
      <c r="E76" s="79">
        <v>1287</v>
      </c>
      <c r="F76" s="79">
        <v>1556</v>
      </c>
      <c r="G76" s="79">
        <v>2033</v>
      </c>
      <c r="H76" s="79">
        <v>1824</v>
      </c>
      <c r="I76" s="79">
        <v>2347</v>
      </c>
      <c r="J76" s="79">
        <v>2545</v>
      </c>
    </row>
    <row r="77" spans="1:14" x14ac:dyDescent="0.2">
      <c r="A77" t="s">
        <v>14</v>
      </c>
      <c r="B77">
        <f t="shared" ref="B77:B85" si="0">AVERAGE(C77:J77)</f>
        <v>1856.75</v>
      </c>
      <c r="C77">
        <v>1859</v>
      </c>
      <c r="D77">
        <v>2359</v>
      </c>
      <c r="E77">
        <v>1004</v>
      </c>
      <c r="F77">
        <v>1393</v>
      </c>
      <c r="G77">
        <v>1719</v>
      </c>
      <c r="H77">
        <v>2003</v>
      </c>
      <c r="I77">
        <v>2119</v>
      </c>
      <c r="J77">
        <v>2398</v>
      </c>
    </row>
    <row r="78" spans="1:14" x14ac:dyDescent="0.2">
      <c r="A78" t="s">
        <v>3</v>
      </c>
      <c r="B78">
        <f t="shared" si="0"/>
        <v>1964.375</v>
      </c>
      <c r="C78">
        <v>2352</v>
      </c>
      <c r="D78">
        <v>2387</v>
      </c>
      <c r="E78">
        <v>969</v>
      </c>
      <c r="F78">
        <v>1718</v>
      </c>
      <c r="G78">
        <v>1834</v>
      </c>
      <c r="H78">
        <v>1990</v>
      </c>
      <c r="I78">
        <v>2055</v>
      </c>
      <c r="J78">
        <v>2410</v>
      </c>
    </row>
    <row r="79" spans="1:14" x14ac:dyDescent="0.2">
      <c r="A79" t="s">
        <v>26</v>
      </c>
      <c r="B79">
        <f t="shared" si="0"/>
        <v>2022.375</v>
      </c>
      <c r="C79">
        <v>2084</v>
      </c>
      <c r="D79">
        <v>3085</v>
      </c>
      <c r="E79">
        <v>1206</v>
      </c>
      <c r="F79">
        <v>1560</v>
      </c>
      <c r="G79">
        <v>1894</v>
      </c>
      <c r="H79">
        <v>1728</v>
      </c>
      <c r="I79">
        <v>2253</v>
      </c>
      <c r="J79">
        <v>2369</v>
      </c>
    </row>
    <row r="80" spans="1:14" x14ac:dyDescent="0.2">
      <c r="A80" t="s">
        <v>27</v>
      </c>
      <c r="B80">
        <f t="shared" si="0"/>
        <v>2120.75</v>
      </c>
      <c r="C80">
        <v>2189</v>
      </c>
      <c r="D80">
        <v>3105</v>
      </c>
      <c r="E80">
        <v>1274</v>
      </c>
      <c r="F80">
        <v>1516</v>
      </c>
      <c r="G80">
        <v>1857</v>
      </c>
      <c r="H80">
        <v>1773</v>
      </c>
      <c r="I80">
        <v>2658</v>
      </c>
      <c r="J80">
        <v>2594</v>
      </c>
    </row>
    <row r="81" spans="1:10" x14ac:dyDescent="0.2">
      <c r="A81" t="s">
        <v>28</v>
      </c>
      <c r="B81">
        <f t="shared" si="0"/>
        <v>1983</v>
      </c>
      <c r="C81">
        <v>1779</v>
      </c>
      <c r="D81">
        <v>3283</v>
      </c>
      <c r="E81">
        <v>1028</v>
      </c>
      <c r="F81">
        <v>1486</v>
      </c>
      <c r="G81">
        <v>1631</v>
      </c>
      <c r="H81">
        <v>1708</v>
      </c>
      <c r="I81">
        <v>2475</v>
      </c>
      <c r="J81">
        <v>2474</v>
      </c>
    </row>
    <row r="82" spans="1:10" x14ac:dyDescent="0.2">
      <c r="A82" t="s">
        <v>207</v>
      </c>
      <c r="B82">
        <f t="shared" si="0"/>
        <v>2661.3333333333335</v>
      </c>
      <c r="C82" s="79">
        <v>3005</v>
      </c>
      <c r="D82" s="79">
        <v>2120</v>
      </c>
      <c r="E82" s="79">
        <v>2859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</row>
    <row r="83" spans="1:10" x14ac:dyDescent="0.2">
      <c r="A83" t="s">
        <v>208</v>
      </c>
      <c r="B83">
        <f t="shared" si="0"/>
        <v>2590</v>
      </c>
      <c r="C83">
        <v>2734</v>
      </c>
      <c r="D83">
        <v>1967</v>
      </c>
      <c r="E83">
        <v>3069</v>
      </c>
      <c r="F83" t="s">
        <v>193</v>
      </c>
      <c r="G83" t="s">
        <v>193</v>
      </c>
      <c r="H83" t="s">
        <v>193</v>
      </c>
      <c r="I83" t="s">
        <v>193</v>
      </c>
      <c r="J83" t="s">
        <v>193</v>
      </c>
    </row>
    <row r="84" spans="1:10" x14ac:dyDescent="0.2">
      <c r="A84" t="s">
        <v>210</v>
      </c>
      <c r="B84">
        <f t="shared" si="0"/>
        <v>2944</v>
      </c>
      <c r="C84">
        <v>3144</v>
      </c>
      <c r="D84">
        <v>2599</v>
      </c>
      <c r="E84">
        <v>3089</v>
      </c>
      <c r="F84" t="s">
        <v>193</v>
      </c>
      <c r="G84" t="s">
        <v>193</v>
      </c>
      <c r="H84" t="s">
        <v>193</v>
      </c>
      <c r="I84" t="s">
        <v>193</v>
      </c>
      <c r="J84" t="s">
        <v>193</v>
      </c>
    </row>
    <row r="85" spans="1:10" x14ac:dyDescent="0.2">
      <c r="A85" t="s">
        <v>209</v>
      </c>
      <c r="B85">
        <f t="shared" si="0"/>
        <v>2809</v>
      </c>
      <c r="C85">
        <v>3015</v>
      </c>
      <c r="D85">
        <v>2491</v>
      </c>
      <c r="E85">
        <v>2921</v>
      </c>
      <c r="F85" t="s">
        <v>193</v>
      </c>
      <c r="G85" t="s">
        <v>193</v>
      </c>
      <c r="H85" t="s">
        <v>193</v>
      </c>
      <c r="I85" t="s">
        <v>193</v>
      </c>
      <c r="J85" t="s">
        <v>193</v>
      </c>
    </row>
    <row r="90" spans="1:10" x14ac:dyDescent="0.2">
      <c r="I90" t="s">
        <v>212</v>
      </c>
    </row>
    <row r="91" spans="1:10" x14ac:dyDescent="0.2">
      <c r="E91" s="79" t="s">
        <v>211</v>
      </c>
    </row>
    <row r="93" spans="1:10" x14ac:dyDescent="0.2">
      <c r="B93" t="s">
        <v>211</v>
      </c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</row>
    <row r="94" spans="1:10" x14ac:dyDescent="0.2">
      <c r="A94" t="s">
        <v>25</v>
      </c>
      <c r="B94">
        <f>AVERAGE(C94:J94)</f>
        <v>17976.75</v>
      </c>
      <c r="C94" s="79">
        <v>10081</v>
      </c>
      <c r="D94" s="79">
        <v>15549</v>
      </c>
      <c r="E94" s="79">
        <v>17138</v>
      </c>
      <c r="F94" s="79">
        <v>21100</v>
      </c>
      <c r="G94" s="79">
        <v>13707</v>
      </c>
      <c r="H94" s="79">
        <v>15148</v>
      </c>
      <c r="I94" s="79">
        <v>23564</v>
      </c>
      <c r="J94" s="79">
        <v>27527</v>
      </c>
    </row>
    <row r="95" spans="1:10" x14ac:dyDescent="0.2">
      <c r="A95" t="s">
        <v>14</v>
      </c>
      <c r="B95">
        <f t="shared" ref="B95:B103" si="1">AVERAGE(C95:J95)</f>
        <v>17539.75</v>
      </c>
      <c r="C95">
        <v>9623</v>
      </c>
      <c r="D95">
        <v>13403</v>
      </c>
      <c r="E95">
        <v>12406</v>
      </c>
      <c r="F95">
        <v>16279</v>
      </c>
      <c r="G95">
        <v>12269</v>
      </c>
      <c r="H95">
        <v>18144</v>
      </c>
      <c r="I95">
        <v>28208</v>
      </c>
      <c r="J95">
        <v>29986</v>
      </c>
    </row>
    <row r="96" spans="1:10" x14ac:dyDescent="0.2">
      <c r="A96" t="s">
        <v>3</v>
      </c>
      <c r="B96">
        <f t="shared" si="1"/>
        <v>15475.875</v>
      </c>
      <c r="C96">
        <v>10411</v>
      </c>
      <c r="D96">
        <v>12052</v>
      </c>
      <c r="E96">
        <v>10295</v>
      </c>
      <c r="F96">
        <v>17858</v>
      </c>
      <c r="G96">
        <v>10463</v>
      </c>
      <c r="H96">
        <v>15614</v>
      </c>
      <c r="I96">
        <v>25477</v>
      </c>
      <c r="J96">
        <v>21637</v>
      </c>
    </row>
    <row r="97" spans="1:10" x14ac:dyDescent="0.2">
      <c r="A97" t="s">
        <v>26</v>
      </c>
      <c r="B97">
        <f t="shared" si="1"/>
        <v>18644.75</v>
      </c>
      <c r="C97">
        <v>11583</v>
      </c>
      <c r="D97">
        <v>15576</v>
      </c>
      <c r="E97">
        <v>17650</v>
      </c>
      <c r="F97">
        <v>22145</v>
      </c>
      <c r="G97">
        <v>16161</v>
      </c>
      <c r="H97">
        <v>16397</v>
      </c>
      <c r="I97">
        <v>24762</v>
      </c>
      <c r="J97">
        <v>24884</v>
      </c>
    </row>
    <row r="98" spans="1:10" x14ac:dyDescent="0.2">
      <c r="A98" t="s">
        <v>27</v>
      </c>
      <c r="B98">
        <f t="shared" si="1"/>
        <v>18841</v>
      </c>
      <c r="C98">
        <v>12697</v>
      </c>
      <c r="D98">
        <v>15562</v>
      </c>
      <c r="E98">
        <v>18266</v>
      </c>
      <c r="F98">
        <v>21840</v>
      </c>
      <c r="G98">
        <v>15063</v>
      </c>
      <c r="H98">
        <v>16708</v>
      </c>
      <c r="I98">
        <v>23397</v>
      </c>
      <c r="J98">
        <v>27195</v>
      </c>
    </row>
    <row r="99" spans="1:10" x14ac:dyDescent="0.2">
      <c r="A99" t="s">
        <v>28</v>
      </c>
      <c r="B99">
        <f t="shared" si="1"/>
        <v>18196.625</v>
      </c>
      <c r="C99">
        <v>13793</v>
      </c>
      <c r="D99">
        <v>16169</v>
      </c>
      <c r="E99">
        <v>18227</v>
      </c>
      <c r="F99">
        <v>16749</v>
      </c>
      <c r="G99">
        <v>15268</v>
      </c>
      <c r="H99">
        <v>14602</v>
      </c>
      <c r="I99">
        <v>25930</v>
      </c>
      <c r="J99">
        <v>24835</v>
      </c>
    </row>
    <row r="100" spans="1:10" x14ac:dyDescent="0.2">
      <c r="A100" t="s">
        <v>207</v>
      </c>
      <c r="B100">
        <f t="shared" si="1"/>
        <v>12020</v>
      </c>
      <c r="C100" s="79">
        <v>11183</v>
      </c>
      <c r="D100" s="79">
        <v>22849</v>
      </c>
      <c r="E100" s="79">
        <v>2028</v>
      </c>
      <c r="F100" t="s">
        <v>193</v>
      </c>
      <c r="G100" t="s">
        <v>193</v>
      </c>
      <c r="H100" t="s">
        <v>193</v>
      </c>
      <c r="I100" t="s">
        <v>193</v>
      </c>
      <c r="J100" t="s">
        <v>193</v>
      </c>
    </row>
    <row r="101" spans="1:10" x14ac:dyDescent="0.2">
      <c r="A101" t="s">
        <v>208</v>
      </c>
      <c r="B101">
        <f t="shared" si="1"/>
        <v>16809</v>
      </c>
      <c r="C101">
        <v>11725</v>
      </c>
      <c r="D101">
        <v>23184</v>
      </c>
      <c r="E101">
        <v>15518</v>
      </c>
      <c r="F101" t="s">
        <v>193</v>
      </c>
      <c r="G101" t="s">
        <v>193</v>
      </c>
      <c r="H101" t="s">
        <v>193</v>
      </c>
      <c r="I101" t="s">
        <v>193</v>
      </c>
      <c r="J101" t="s">
        <v>193</v>
      </c>
    </row>
    <row r="102" spans="1:10" x14ac:dyDescent="0.2">
      <c r="A102" t="s">
        <v>210</v>
      </c>
      <c r="B102">
        <f t="shared" si="1"/>
        <v>26347</v>
      </c>
      <c r="C102">
        <v>23895</v>
      </c>
      <c r="D102">
        <v>30365</v>
      </c>
      <c r="E102">
        <v>24781</v>
      </c>
      <c r="F102" t="s">
        <v>193</v>
      </c>
      <c r="G102" t="s">
        <v>193</v>
      </c>
      <c r="H102" t="s">
        <v>193</v>
      </c>
      <c r="I102" t="s">
        <v>193</v>
      </c>
      <c r="J102" t="s">
        <v>193</v>
      </c>
    </row>
    <row r="103" spans="1:10" x14ac:dyDescent="0.2">
      <c r="A103" t="s">
        <v>209</v>
      </c>
      <c r="B103">
        <f t="shared" si="1"/>
        <v>20859.666666666668</v>
      </c>
      <c r="C103">
        <v>17148</v>
      </c>
      <c r="D103">
        <v>25588</v>
      </c>
      <c r="E103">
        <v>19843</v>
      </c>
      <c r="F103" t="s">
        <v>193</v>
      </c>
      <c r="G103" t="s">
        <v>193</v>
      </c>
      <c r="H103" t="s">
        <v>193</v>
      </c>
      <c r="I103" t="s">
        <v>193</v>
      </c>
      <c r="J103" t="s">
        <v>193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%Values</vt:lpstr>
      <vt:lpstr>Sheet2</vt:lpstr>
      <vt:lpstr>MFI day10</vt:lpstr>
      <vt:lpstr>Sheet1</vt:lpstr>
      <vt:lpstr>Sheet4</vt:lpstr>
      <vt:lpstr>Sheet5</vt:lpstr>
      <vt:lpstr>Sheet6</vt:lpstr>
      <vt:lpstr>Sheet9</vt:lpstr>
      <vt:lpstr>Sheet8</vt:lpstr>
      <vt:lpstr>Sheet12</vt:lpstr>
      <vt:lpstr>Sheet13</vt:lpstr>
      <vt:lpstr>Sheet10</vt:lpstr>
      <vt:lpstr>Sheet3</vt:lpstr>
      <vt:lpstr>Sheet7</vt:lpstr>
      <vt:lpstr>Sheet11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Biondo R.</dc:creator>
  <cp:lastModifiedBy>Nayak, Indrani</cp:lastModifiedBy>
  <dcterms:created xsi:type="dcterms:W3CDTF">2023-03-05T09:28:08Z</dcterms:created>
  <dcterms:modified xsi:type="dcterms:W3CDTF">2023-11-18T21:58:33Z</dcterms:modified>
</cp:coreProperties>
</file>